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610" windowHeight="11640" tabRatio="658"/>
  </bookViews>
  <sheets>
    <sheet name="FP-04 (3)" sheetId="26" r:id="rId1"/>
  </sheets>
  <definedNames>
    <definedName name="_xlnm.Print_Area" localSheetId="0">'FP-04 (3)'!$A$1:$W$110</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71" i="26" l="1"/>
  <c r="G71" i="26"/>
  <c r="Y188" i="26"/>
  <c r="C73" i="26" s="1"/>
  <c r="B67" i="26"/>
  <c r="L67" i="26"/>
  <c r="N71" i="26"/>
  <c r="M29" i="26"/>
  <c r="D29" i="26"/>
  <c r="N86" i="26"/>
  <c r="D86" i="26"/>
  <c r="AM252" i="26"/>
  <c r="AM251" i="26"/>
  <c r="AM250" i="26"/>
  <c r="AM249" i="26"/>
  <c r="AM248" i="26"/>
  <c r="AM247" i="26"/>
  <c r="AM246" i="26"/>
  <c r="AM245" i="26"/>
  <c r="AM244" i="26"/>
  <c r="AM243" i="26"/>
  <c r="AM242" i="26"/>
  <c r="AM241" i="26"/>
  <c r="AM240" i="26"/>
  <c r="AM239" i="26"/>
  <c r="AM238" i="26"/>
  <c r="AM237" i="26"/>
  <c r="AM236" i="26"/>
  <c r="AM235" i="26"/>
  <c r="AM234" i="26"/>
  <c r="AC182" i="26"/>
  <c r="AD182" i="26" s="1"/>
  <c r="AE182" i="26" s="1"/>
  <c r="AC180" i="26"/>
  <c r="AD180" i="26" s="1"/>
  <c r="AE180" i="26" s="1"/>
  <c r="AH172" i="26"/>
  <c r="AI172" i="26" s="1"/>
  <c r="AJ172" i="26" s="1"/>
  <c r="AC172" i="26"/>
  <c r="AD172" i="26" s="1"/>
  <c r="AE172" i="26" s="1"/>
  <c r="AH170" i="26"/>
  <c r="AI170" i="26" s="1"/>
  <c r="AJ170" i="26" s="1"/>
  <c r="AC170" i="26"/>
  <c r="AD170" i="26" s="1"/>
  <c r="AE170" i="26" s="1"/>
  <c r="AH168" i="26"/>
  <c r="AI168" i="26" s="1"/>
  <c r="AJ168" i="26" s="1"/>
  <c r="AC168" i="26"/>
  <c r="AD168" i="26" s="1"/>
  <c r="AE168" i="26" s="1"/>
  <c r="AH162" i="26"/>
  <c r="AI162" i="26" s="1"/>
  <c r="AJ162" i="26" s="1"/>
  <c r="AC162" i="26"/>
  <c r="AD162" i="26" s="1"/>
  <c r="AE162" i="26" s="1"/>
  <c r="AM160" i="26"/>
  <c r="AN160" i="26" s="1"/>
  <c r="AO160" i="26" s="1"/>
  <c r="AH160" i="26"/>
  <c r="AI160" i="26" s="1"/>
  <c r="AJ160" i="26" s="1"/>
  <c r="AC160" i="26"/>
  <c r="AD160" i="26" s="1"/>
  <c r="AE160" i="26" s="1"/>
  <c r="AM158" i="26"/>
  <c r="AN158" i="26" s="1"/>
  <c r="AO158" i="26" s="1"/>
  <c r="AH158" i="26"/>
  <c r="AI158" i="26" s="1"/>
  <c r="AJ158" i="26" s="1"/>
  <c r="AC158" i="26"/>
  <c r="AD158" i="26" s="1"/>
  <c r="AE158" i="26" s="1"/>
  <c r="AM156" i="26"/>
  <c r="AN156" i="26" s="1"/>
  <c r="AO156" i="26" s="1"/>
  <c r="AH156" i="26"/>
  <c r="AI156" i="26" s="1"/>
  <c r="AJ156" i="26" s="1"/>
  <c r="AC156" i="26"/>
  <c r="AD156" i="26" s="1"/>
  <c r="AE156" i="26" s="1"/>
  <c r="Q75" i="26" s="1"/>
</calcChain>
</file>

<file path=xl/comments1.xml><?xml version="1.0" encoding="utf-8"?>
<comments xmlns="http://schemas.openxmlformats.org/spreadsheetml/2006/main">
  <authors>
    <author>Sebastião Braz</author>
    <author>Servidor</author>
  </authors>
  <commentList>
    <comment ref="T14" authorId="0">
      <text>
        <r>
          <rPr>
            <b/>
            <sz val="10"/>
            <color indexed="81"/>
            <rFont val="Courier New"/>
            <family val="3"/>
          </rPr>
          <t>PMMC:
DIGITE SOMENTE NÚMEROS</t>
        </r>
      </text>
    </comment>
    <comment ref="D29" authorId="1">
      <text>
        <r>
          <rPr>
            <b/>
            <sz val="10"/>
            <color indexed="81"/>
            <rFont val="Courier New"/>
            <family val="3"/>
          </rPr>
          <t>PMMC:
EDIFICAÇÃO EXISTENTE A QUAL NÃO POSSUÍ NENHUMA ÁREA CONSTRUÍDA CADASTRADA JUNTO AO SETOR DE IPTU DA PMMC.</t>
        </r>
      </text>
    </comment>
    <comment ref="M29" authorId="1">
      <text>
        <r>
          <rPr>
            <b/>
            <sz val="10"/>
            <color indexed="81"/>
            <rFont val="Courier New"/>
            <family val="3"/>
          </rPr>
          <t>PMMC:
EDIFICAÇÃO EXISTENTE A QUAL POSSUÍ PARTE DA ÁREA CONSTRUÍDA CADASTRADA JUNTO AO SETOR DE IPTU DA PMMC.</t>
        </r>
      </text>
    </comment>
    <comment ref="E43" authorId="0">
      <text>
        <r>
          <rPr>
            <b/>
            <sz val="10"/>
            <color indexed="81"/>
            <rFont val="Courier New"/>
            <family val="3"/>
          </rPr>
          <t xml:space="preserve">PMMC:
DIGITE SOMENTE NÚMEROS </t>
        </r>
        <r>
          <rPr>
            <b/>
            <sz val="9"/>
            <color indexed="81"/>
            <rFont val="Segoe UI"/>
            <family val="2"/>
          </rPr>
          <t xml:space="preserve">
</t>
        </r>
      </text>
    </comment>
    <comment ref="L45" authorId="1">
      <text>
        <r>
          <rPr>
            <b/>
            <sz val="8"/>
            <color indexed="81"/>
            <rFont val="Tahoma"/>
            <family val="2"/>
          </rPr>
          <t>PMMC:
LARGURA DA TESTADA PRINCIPAL
DIGITE SOMENTE NÚMEROS</t>
        </r>
      </text>
    </comment>
    <comment ref="R53" authorId="0">
      <text>
        <r>
          <rPr>
            <b/>
            <sz val="10"/>
            <color indexed="81"/>
            <rFont val="Courier New"/>
            <family val="3"/>
          </rPr>
          <t>PMMC:
DIGITE SOMENTE NÚMEROS</t>
        </r>
      </text>
    </comment>
    <comment ref="G63" authorId="0">
      <text>
        <r>
          <rPr>
            <b/>
            <sz val="10"/>
            <color indexed="81"/>
            <rFont val="Courier New"/>
            <family val="3"/>
          </rPr>
          <t>PMMC:
DIGITE SOMENTE NÚMEROS NO FORMATO 000,00</t>
        </r>
      </text>
    </comment>
    <comment ref="N63" authorId="1">
      <text>
        <r>
          <rPr>
            <b/>
            <sz val="10"/>
            <color indexed="81"/>
            <rFont val="Courier New"/>
            <family val="3"/>
          </rPr>
          <t>PMMC:
DIGITE SOMENTE NÚMEROS NO FORMATO 000,00</t>
        </r>
      </text>
    </comment>
    <comment ref="T63" authorId="0">
      <text>
        <r>
          <rPr>
            <b/>
            <sz val="10"/>
            <color indexed="81"/>
            <rFont val="Courier New"/>
            <family val="3"/>
          </rPr>
          <t>PMMC:
DIGITE SOMENTE NÚMEROS NO FORMATO 000,00</t>
        </r>
      </text>
    </comment>
    <comment ref="G65" authorId="0">
      <text>
        <r>
          <rPr>
            <b/>
            <sz val="10"/>
            <color indexed="81"/>
            <rFont val="Courier New"/>
            <family val="3"/>
          </rPr>
          <t>PMMC:
DIGITE SOMENTE NÚMEROS NO FORMATO 000,00</t>
        </r>
      </text>
    </comment>
    <comment ref="N65" authorId="1">
      <text>
        <r>
          <rPr>
            <b/>
            <sz val="10"/>
            <color indexed="81"/>
            <rFont val="Courier New"/>
            <family val="3"/>
          </rPr>
          <t>PMMC:
DIGITE SOMENTE NÚMEROS NO FORMATO 000,00</t>
        </r>
      </text>
    </comment>
    <comment ref="T65" authorId="0">
      <text>
        <r>
          <rPr>
            <b/>
            <sz val="10"/>
            <color indexed="81"/>
            <rFont val="Courier New"/>
            <family val="3"/>
          </rPr>
          <t>PMMC:
CÁLCULO AUTOMÁTICO</t>
        </r>
      </text>
    </comment>
    <comment ref="I67" authorId="0">
      <text>
        <r>
          <rPr>
            <b/>
            <sz val="10"/>
            <color indexed="81"/>
            <rFont val="Courier New"/>
            <family val="3"/>
          </rPr>
          <t>PMMC:
DIGITE SOMENTE NÚMEROS NO FORMATO 000,00</t>
        </r>
      </text>
    </comment>
    <comment ref="T67" authorId="1">
      <text>
        <r>
          <rPr>
            <b/>
            <sz val="10"/>
            <color indexed="81"/>
            <rFont val="Courier New"/>
            <family val="3"/>
          </rPr>
          <t>PMMC:
DIGITE SOMENTE NÚMEROS NO FORMATO 000,00</t>
        </r>
      </text>
    </comment>
    <comment ref="G69" authorId="0">
      <text>
        <r>
          <rPr>
            <b/>
            <sz val="10"/>
            <color indexed="81"/>
            <rFont val="Courier New"/>
            <family val="3"/>
          </rPr>
          <t>PMMC:
DIGITE SOMENTE NÚMEROS NO FORMATO 000,00</t>
        </r>
      </text>
    </comment>
  </commentList>
</comments>
</file>

<file path=xl/sharedStrings.xml><?xml version="1.0" encoding="utf-8"?>
<sst xmlns="http://schemas.openxmlformats.org/spreadsheetml/2006/main" count="202" uniqueCount="167">
  <si>
    <t>01 – QUALIFICAÇÃO DO REQUERENTE</t>
  </si>
  <si>
    <t>NOME/RAZÃO SOCIAL:</t>
  </si>
  <si>
    <t>ENDEREÇO:</t>
  </si>
  <si>
    <t xml:space="preserve">Nº: </t>
  </si>
  <si>
    <t>BAIRRO:</t>
  </si>
  <si>
    <t>CEP:</t>
  </si>
  <si>
    <t>CPF/CNPJ Nº:</t>
  </si>
  <si>
    <t>TELEFONES:</t>
  </si>
  <si>
    <t>ESPECIFIQUE:</t>
  </si>
  <si>
    <t>ÁREA DO TERRENO:</t>
  </si>
  <si>
    <t>QUADRA:</t>
  </si>
  <si>
    <t>LOTE:</t>
  </si>
  <si>
    <t>Nº:</t>
  </si>
  <si>
    <t xml:space="preserve">    </t>
  </si>
  <si>
    <t>Nº DE PAVIMENTOS:</t>
  </si>
  <si>
    <t>COBERTURA:</t>
  </si>
  <si>
    <t xml:space="preserve">     </t>
  </si>
  <si>
    <t>PISO:</t>
  </si>
  <si>
    <t>RESPONSÁVEL TÉCNICO:</t>
  </si>
  <si>
    <t>CREA/CAU:</t>
  </si>
  <si>
    <t>VALOR DA OBRA:</t>
  </si>
  <si>
    <t>NESTES TERMOS, PEDE DEFERIMENTO</t>
  </si>
  <si>
    <t>MONTE CARMELO – MG,</t>
  </si>
  <si>
    <t>APROVAÇÕES</t>
  </si>
  <si>
    <t>ASSINATURAS</t>
  </si>
  <si>
    <t>CARIMBOS</t>
  </si>
  <si>
    <t>DATAS:</t>
  </si>
  <si>
    <t>_____ / _____ / ________</t>
  </si>
  <si>
    <t>CHEFE - SEÇÃO DE CADASTRO - IPTU - FISCAL</t>
  </si>
  <si>
    <t>CONFERIDO: ISS/FISCALIZAÇÃO</t>
  </si>
  <si>
    <t>DEPARTAMENTO MUNICIPAL DE ÁGUA E ESGOTO - DMAE</t>
  </si>
  <si>
    <t>FISCAL DA PREFEITURA</t>
  </si>
  <si>
    <t>TO</t>
  </si>
  <si>
    <t>TP</t>
  </si>
  <si>
    <t>PADRÃO DE CONSTRUÇÃO CONFORME SINDUSCON-MG:</t>
  </si>
  <si>
    <t>PROJETOS PADRÃO RESINDENCIAL</t>
  </si>
  <si>
    <t>PADRÃO BAIXO</t>
  </si>
  <si>
    <t>PIS</t>
  </si>
  <si>
    <t>R-1B</t>
  </si>
  <si>
    <t>PP-4B</t>
  </si>
  <si>
    <t>R-8B</t>
  </si>
  <si>
    <t>PADRÃO NORMAL</t>
  </si>
  <si>
    <t>R-1N</t>
  </si>
  <si>
    <t>PP-4N</t>
  </si>
  <si>
    <t>R-8N</t>
  </si>
  <si>
    <t>R-16N</t>
  </si>
  <si>
    <t>PADRÃO ALTO</t>
  </si>
  <si>
    <t>R-1A</t>
  </si>
  <si>
    <t>R-8A</t>
  </si>
  <si>
    <t>R-16A</t>
  </si>
  <si>
    <t>CAL-8N</t>
  </si>
  <si>
    <t>CSL-8N</t>
  </si>
  <si>
    <t>CSL-16N</t>
  </si>
  <si>
    <t>CSL-8A</t>
  </si>
  <si>
    <t>CAL-8A</t>
  </si>
  <si>
    <t>CSL-16A</t>
  </si>
  <si>
    <t>PROJETOS PADRÃO COMERCIAL CAL (COMERCIAL ANDARES LIVRES) E CSL (COMERCIAL SALAS E LOJAS)</t>
  </si>
  <si>
    <t>PROJETOS PADRÃO GALPÃO INDUSTRIAL (GI) E RESIDÊNCIA POPULAR (RP1Q)</t>
  </si>
  <si>
    <t>RP1Q</t>
  </si>
  <si>
    <t>GI</t>
  </si>
  <si>
    <t>TCUB/m²</t>
  </si>
  <si>
    <t>1 – SITUAÇÃO DA OBRA/EDIFICAÇÃO:</t>
  </si>
  <si>
    <t>2 – FIM À QUE SE DESTINA:</t>
  </si>
  <si>
    <t>3 – QUALIFICAÇÃO DO TERRENO:</t>
  </si>
  <si>
    <t>4 - ENDEREÇO DA OBRA/EDIFICAÇÃO EXISTENTE:</t>
  </si>
  <si>
    <t>RUA/AVENIDA:</t>
  </si>
  <si>
    <t>5 - QUALIFICAÇÃO DA OBRA/EDIFICAÇÃO EXISTENTE:</t>
  </si>
  <si>
    <t>ÁREA PERMEÁVEL:</t>
  </si>
  <si>
    <t>6 - IDENTIFICAÇÃO DO RESPONSÁVEL TÉCNICO:</t>
  </si>
  <si>
    <t>M² INFORMADO</t>
  </si>
  <si>
    <t>M² MÍNIMO</t>
  </si>
  <si>
    <t>RESULTADO</t>
  </si>
  <si>
    <t>PADRÃO CONST</t>
  </si>
  <si>
    <t>PAVIMENTOS</t>
  </si>
  <si>
    <t>TÉRREO</t>
  </si>
  <si>
    <t>COBERTURA</t>
  </si>
  <si>
    <t>TELHA CERÂMICA</t>
  </si>
  <si>
    <t>PISO</t>
  </si>
  <si>
    <t>CONCRETO</t>
  </si>
  <si>
    <t>NÚMERO ART/RRT:</t>
  </si>
  <si>
    <t>ÁREA À DEMOLIR:</t>
  </si>
  <si>
    <t>INSTALAÇÃO SANITÁRIA:</t>
  </si>
  <si>
    <t>INSTALAÇÃO ELÉTRICA:</t>
  </si>
  <si>
    <t>O PETICIONÁRIO ACIMA QUALIFICADO, VEM MUI RESPEITOSAMENTE À PRESENÇA DE VOSSA EXCELÊNCIA REQUERER ALVARÁ DE REFORMA E/OU AMPLIAÇÃO, CONFORME SEGUE ABAIXO:</t>
  </si>
  <si>
    <t>ÁREA RESTANTE:</t>
  </si>
  <si>
    <t>ESPECIFICAR O USO:</t>
  </si>
  <si>
    <t>ÁREA À CONSTRUIR PAV. TÉRREO:</t>
  </si>
  <si>
    <t>ÁREA À CONSTRUIR DEMAIS PAV.:</t>
  </si>
  <si>
    <t>ÁREA CONSTRUÍDA TOTAL:</t>
  </si>
  <si>
    <t>TESTADA</t>
  </si>
  <si>
    <t>4 OU MAIS</t>
  </si>
  <si>
    <t>ENCRAVADO</t>
  </si>
  <si>
    <t>LARGURA TESTADA PRINCIPAL:</t>
  </si>
  <si>
    <t xml:space="preserve">NÚMERO DE TESTADAS: </t>
  </si>
  <si>
    <t>SITUAÇÃO DO TERRENO:</t>
  </si>
  <si>
    <t>SITUAÇÃO DO TERRENO</t>
  </si>
  <si>
    <t>PLANO</t>
  </si>
  <si>
    <t>TOPOGRAFIA IRREGULAR (INTERNO)</t>
  </si>
  <si>
    <t>INCLINAÇÃO FRONTAL SIGNIFICAT.</t>
  </si>
  <si>
    <t>REVESTIMENTO EXTERNO:</t>
  </si>
  <si>
    <t>REVESTIMENTO EXTERNO</t>
  </si>
  <si>
    <t>SEM REVESTIMENTO</t>
  </si>
  <si>
    <t>EMBOÇO/REBOCO</t>
  </si>
  <si>
    <t>ÓLEO/LÁTEX PVA</t>
  </si>
  <si>
    <t>CAIAÇÃO</t>
  </si>
  <si>
    <t>MADEIRA</t>
  </si>
  <si>
    <t>CERÂMICA</t>
  </si>
  <si>
    <t>ESPECIAL</t>
  </si>
  <si>
    <t>TERRA BATIDA</t>
  </si>
  <si>
    <t>CIMENTO</t>
  </si>
  <si>
    <t>TÁBUAS</t>
  </si>
  <si>
    <t>TACO</t>
  </si>
  <si>
    <t>MAT. PLÁSTICO</t>
  </si>
  <si>
    <t>FORRO:</t>
  </si>
  <si>
    <t>FORRO</t>
  </si>
  <si>
    <t>INEXISTENTE</t>
  </si>
  <si>
    <t>MADEIRA/PVC</t>
  </si>
  <si>
    <t>ESTUQUE</t>
  </si>
  <si>
    <t>LAJE</t>
  </si>
  <si>
    <t>CHAPAS</t>
  </si>
  <si>
    <t>PALHA/ZINCO/CAVACO</t>
  </si>
  <si>
    <t>FIBROCIMENTO/METÁLICA</t>
  </si>
  <si>
    <t>ESTRUTURA:</t>
  </si>
  <si>
    <t>ESTRUTURA</t>
  </si>
  <si>
    <t>ALVENARIA</t>
  </si>
  <si>
    <t>METÁLICA</t>
  </si>
  <si>
    <t>INSTALAÇÃO SANITÁRIA</t>
  </si>
  <si>
    <t>EXTERNA</t>
  </si>
  <si>
    <t>INTERNA SIMPLES</t>
  </si>
  <si>
    <t>INTERNA COMPLETA</t>
  </si>
  <si>
    <t>MAIS DE UMA INTERNA</t>
  </si>
  <si>
    <t>INSTALAÇÃO ELÉTRICA</t>
  </si>
  <si>
    <t>APARENTE</t>
  </si>
  <si>
    <t>EMBUTIDA</t>
  </si>
  <si>
    <t>TIPO DE CONSTRUÇÃO</t>
  </si>
  <si>
    <t>CASA</t>
  </si>
  <si>
    <t>SOBRADO</t>
  </si>
  <si>
    <t>APARTAMENTO</t>
  </si>
  <si>
    <t>TELHEIRO</t>
  </si>
  <si>
    <t>GALPÃO ABERTO</t>
  </si>
  <si>
    <t>INDÚSTRIA</t>
  </si>
  <si>
    <t>SALAS</t>
  </si>
  <si>
    <t>LOJAS</t>
  </si>
  <si>
    <t>ESCOLA</t>
  </si>
  <si>
    <t>CRECHE</t>
  </si>
  <si>
    <t>ONG'S</t>
  </si>
  <si>
    <t>TEMPLO RELIGIOSO</t>
  </si>
  <si>
    <t>FILANTRÓPICO</t>
  </si>
  <si>
    <t>ASSOCIAÇÃO</t>
  </si>
  <si>
    <t>RESIDENCIAL (TÉRREO, SOBRADO E ETC)---------------------&gt;</t>
  </si>
  <si>
    <t>COMERCIAL (LOJAS, SALAS E ETC)--------------------------&gt;</t>
  </si>
  <si>
    <t>EDUCACIONAL (ESCOLAS, CRECHES E ETC)--------------------&gt;</t>
  </si>
  <si>
    <t>RELIGIOSO/FILANTRÓPICO/ASSOCIAÇÃO (TEMPLOS E ETC)-------&gt;</t>
  </si>
  <si>
    <t>NÚMERO DA MATRÍCULA:</t>
  </si>
  <si>
    <t>NÚMERO DA INSCRIÇÃO CADASTRAL:</t>
  </si>
  <si>
    <t>AMPLIAÇÃO / SEM REFORMA ÁREA EXISTENTE / SEM DEMOLIÇÃO</t>
  </si>
  <si>
    <t>REFORMA ÁREA EXISTENTE / SEM AMPLIAÇÃO / SEM DEMOLIÇÃO</t>
  </si>
  <si>
    <t>REFORMA ÁREA EXISTENTE / COM AMPLIAÇÃO / SEM DEMOLIÇÃO</t>
  </si>
  <si>
    <t>REFORMA ÁREA EXISTENTE / SEM AMPLIAÇÃO / COM DEMOLIÇÃO</t>
  </si>
  <si>
    <t>REFORMA ÁREA EXISTENTE / COM AMPLIAÇÃO / COM DEMOLIÇÃO</t>
  </si>
  <si>
    <t>AMPLIAÇÃO / SEM REFORMA ÁREA EXISTENTE / COM DEMOLIÇÃO</t>
  </si>
  <si>
    <t>TAXA PERMEABILIDADE:</t>
  </si>
  <si>
    <t>TAXA OCUPAÇÃO:</t>
  </si>
  <si>
    <t>FORMULÁRIO PADRÃO 04                                              REQUERIMENTO PARA ALVARÁ DE REFORMA E/OU AMPLIAÇÃO                                       REVISÃO 03</t>
  </si>
  <si>
    <t>ÁREA EXIST. REFORM. PAV. TÉRREO:</t>
  </si>
  <si>
    <t>ÁREA EXIST. REFORM. DEMAIS PAV.:</t>
  </si>
  <si>
    <t>CONFERÊNCIA ÁREA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</si>
</sst>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00"/>
    <numFmt numFmtId="165" formatCode="#,##0.00\ &quot;m²&quot;"/>
    <numFmt numFmtId="166" formatCode="#,##0.00\ &quot;m&quot;"/>
    <numFmt numFmtId="167" formatCode="&quot;R$&quot;#,##0.00"/>
    <numFmt numFmtId="168" formatCode="#,##0.00000"/>
  </numFmts>
  <fonts count="17" x14ac:knownFonts="1">
    <font>
      <sz val="11"/>
      <color theme="1"/>
      <name val="Calibri"/>
      <family val="2"/>
      <scheme val="minor"/>
    </font>
    <font>
      <sz val="11"/>
      <color theme="1"/>
      <name val="Calibri"/>
      <family val="2"/>
      <scheme val="minor"/>
    </font>
    <font>
      <sz val="12"/>
      <color theme="1"/>
      <name val="Courier New"/>
      <family val="3"/>
    </font>
    <font>
      <b/>
      <sz val="20"/>
      <color theme="1"/>
      <name val="Courier New"/>
      <family val="3"/>
    </font>
    <font>
      <b/>
      <sz val="12"/>
      <color theme="1"/>
      <name val="Courier New"/>
      <family val="3"/>
    </font>
    <font>
      <b/>
      <sz val="12"/>
      <color rgb="FFFF0000"/>
      <name val="Courier New"/>
      <family val="3"/>
    </font>
    <font>
      <sz val="15"/>
      <color theme="1"/>
      <name val="Courier New"/>
      <family val="3"/>
    </font>
    <font>
      <b/>
      <sz val="10"/>
      <color indexed="81"/>
      <name val="Courier New"/>
      <family val="3"/>
    </font>
    <font>
      <b/>
      <sz val="9"/>
      <color indexed="81"/>
      <name val="Segoe UI"/>
      <family val="2"/>
    </font>
    <font>
      <sz val="12"/>
      <color theme="1"/>
      <name val="Courier New"/>
      <family val="3"/>
    </font>
    <font>
      <b/>
      <sz val="12"/>
      <color rgb="FFFF0000"/>
      <name val="Courier New"/>
      <family val="3"/>
    </font>
    <font>
      <b/>
      <sz val="12"/>
      <name val="Courier New"/>
      <family val="3"/>
    </font>
    <font>
      <u/>
      <sz val="12"/>
      <color theme="1"/>
      <name val="Courier New"/>
      <family val="3"/>
    </font>
    <font>
      <b/>
      <sz val="8"/>
      <color indexed="81"/>
      <name val="Tahoma"/>
      <family val="2"/>
    </font>
    <font>
      <sz val="12"/>
      <name val="Courier New"/>
      <family val="3"/>
    </font>
    <font>
      <sz val="12"/>
      <color rgb="FFC00000"/>
      <name val="Courier New"/>
      <family val="3"/>
    </font>
    <font>
      <sz val="11"/>
      <color rgb="FFC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
      <patternFill patternType="solid">
        <fgColor rgb="FFC00000"/>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07">
    <xf numFmtId="0" fontId="0" fillId="0" borderId="0" xfId="0"/>
    <xf numFmtId="0" fontId="2" fillId="0" borderId="0" xfId="0" applyFont="1" applyFill="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right" vertical="center" wrapText="1"/>
    </xf>
    <xf numFmtId="0" fontId="2" fillId="0" borderId="0" xfId="0" applyFont="1" applyBorder="1" applyAlignment="1">
      <alignment vertical="center" wrapText="1"/>
    </xf>
    <xf numFmtId="49" fontId="5" fillId="3" borderId="0" xfId="0" applyNumberFormat="1" applyFont="1" applyFill="1" applyBorder="1" applyAlignment="1">
      <alignment horizontal="center" vertical="center" wrapText="1"/>
    </xf>
    <xf numFmtId="0" fontId="2" fillId="0" borderId="0" xfId="0" applyFont="1" applyAlignment="1">
      <alignment vertical="center"/>
    </xf>
    <xf numFmtId="0" fontId="2" fillId="0" borderId="0" xfId="0" applyFont="1" applyBorder="1" applyAlignment="1">
      <alignment vertical="center"/>
    </xf>
    <xf numFmtId="49" fontId="5" fillId="0" borderId="0" xfId="0" applyNumberFormat="1" applyFont="1" applyFill="1" applyBorder="1" applyAlignment="1">
      <alignment horizontal="center" vertical="center" wrapText="1"/>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2" fillId="3" borderId="5" xfId="0" applyFont="1" applyFill="1" applyBorder="1" applyAlignment="1">
      <alignment vertical="center" wrapText="1"/>
    </xf>
    <xf numFmtId="0" fontId="2" fillId="0" borderId="5" xfId="0" applyFont="1" applyFill="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9" fillId="0" borderId="0" xfId="0" applyFont="1" applyFill="1" applyBorder="1" applyAlignment="1">
      <alignment vertical="center" wrapText="1"/>
    </xf>
    <xf numFmtId="0" fontId="10" fillId="2" borderId="0" xfId="0" applyFont="1" applyFill="1" applyBorder="1" applyAlignment="1">
      <alignment horizontal="center" vertical="center" wrapText="1"/>
    </xf>
    <xf numFmtId="0" fontId="9" fillId="0" borderId="5" xfId="0" applyFont="1" applyFill="1" applyBorder="1" applyAlignment="1">
      <alignment vertical="center" wrapText="1"/>
    </xf>
    <xf numFmtId="0" fontId="9" fillId="0" borderId="0" xfId="0" applyFont="1" applyBorder="1" applyAlignment="1">
      <alignment vertical="center" wrapText="1"/>
    </xf>
    <xf numFmtId="4" fontId="9" fillId="0" borderId="0" xfId="0" applyNumberFormat="1" applyFont="1" applyAlignment="1">
      <alignment vertical="center"/>
    </xf>
    <xf numFmtId="0" fontId="9" fillId="0" borderId="0" xfId="0" applyFont="1" applyAlignment="1">
      <alignment vertical="center"/>
    </xf>
    <xf numFmtId="0" fontId="9" fillId="0" borderId="0" xfId="0" applyFont="1" applyBorder="1" applyAlignment="1">
      <alignment horizontal="center" vertical="center" wrapText="1"/>
    </xf>
    <xf numFmtId="49" fontId="9" fillId="0" borderId="0" xfId="0" applyNumberFormat="1" applyFont="1" applyBorder="1" applyAlignment="1">
      <alignment horizontal="center" vertical="center" wrapText="1"/>
    </xf>
    <xf numFmtId="49" fontId="9" fillId="3" borderId="0" xfId="0" applyNumberFormat="1" applyFont="1" applyFill="1" applyBorder="1" applyAlignment="1">
      <alignment vertical="center" wrapText="1"/>
    </xf>
    <xf numFmtId="49" fontId="10" fillId="3" borderId="0" xfId="0" applyNumberFormat="1" applyFont="1" applyFill="1" applyBorder="1" applyAlignment="1">
      <alignment horizontal="center" vertical="center" wrapText="1"/>
    </xf>
    <xf numFmtId="49" fontId="10" fillId="3" borderId="0" xfId="0" applyNumberFormat="1" applyFont="1" applyFill="1" applyBorder="1" applyAlignment="1">
      <alignment vertical="center" wrapText="1"/>
    </xf>
    <xf numFmtId="0" fontId="9" fillId="0" borderId="4" xfId="0" applyFont="1" applyBorder="1" applyAlignment="1">
      <alignment vertical="center"/>
    </xf>
    <xf numFmtId="0" fontId="9" fillId="0" borderId="0" xfId="0" applyFont="1" applyFill="1" applyBorder="1" applyAlignment="1">
      <alignment vertical="center"/>
    </xf>
    <xf numFmtId="0" fontId="9" fillId="0" borderId="0" xfId="0" applyFont="1" applyBorder="1" applyAlignment="1">
      <alignment vertical="center"/>
    </xf>
    <xf numFmtId="0" fontId="9" fillId="0" borderId="5" xfId="0" applyFont="1" applyBorder="1" applyAlignment="1">
      <alignment vertical="center"/>
    </xf>
    <xf numFmtId="0" fontId="2" fillId="0" borderId="4" xfId="0" applyFont="1" applyFill="1" applyBorder="1" applyAlignment="1">
      <alignment vertical="center"/>
    </xf>
    <xf numFmtId="0" fontId="2" fillId="0" borderId="5" xfId="0" applyFont="1" applyFill="1" applyBorder="1" applyAlignment="1">
      <alignment vertical="center"/>
    </xf>
    <xf numFmtId="0" fontId="2" fillId="0" borderId="0" xfId="0" applyFont="1" applyFill="1" applyAlignment="1">
      <alignment vertical="center"/>
    </xf>
    <xf numFmtId="0" fontId="9" fillId="0" borderId="0" xfId="0" applyFont="1" applyFill="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12" fillId="0" borderId="0" xfId="0" applyFont="1" applyBorder="1" applyAlignment="1">
      <alignment vertical="center"/>
    </xf>
    <xf numFmtId="0" fontId="2" fillId="0" borderId="6"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9" fillId="0" borderId="4" xfId="0" applyFont="1" applyFill="1" applyBorder="1" applyAlignment="1">
      <alignment vertical="center"/>
    </xf>
    <xf numFmtId="0" fontId="9" fillId="0" borderId="5" xfId="0" applyFont="1" applyFill="1" applyBorder="1" applyAlignment="1">
      <alignment vertical="center"/>
    </xf>
    <xf numFmtId="0" fontId="2" fillId="0" borderId="0" xfId="0" applyFont="1"/>
    <xf numFmtId="0" fontId="2" fillId="0" borderId="4" xfId="0" applyFont="1" applyBorder="1"/>
    <xf numFmtId="0" fontId="2" fillId="0" borderId="5" xfId="0" applyFont="1" applyBorder="1"/>
    <xf numFmtId="0" fontId="2" fillId="0" borderId="0" xfId="0" applyFont="1" applyBorder="1" applyAlignment="1">
      <alignment horizontal="right"/>
    </xf>
    <xf numFmtId="0" fontId="5" fillId="0" borderId="0" xfId="0" applyFont="1" applyBorder="1" applyAlignment="1"/>
    <xf numFmtId="0" fontId="2" fillId="0" borderId="0" xfId="0" applyFont="1" applyBorder="1" applyAlignment="1"/>
    <xf numFmtId="0" fontId="2" fillId="0" borderId="2" xfId="0" applyFont="1" applyBorder="1" applyAlignment="1">
      <alignment vertical="center"/>
    </xf>
    <xf numFmtId="0" fontId="2" fillId="0" borderId="3" xfId="0" applyFont="1" applyBorder="1" applyAlignment="1">
      <alignment vertical="center"/>
    </xf>
    <xf numFmtId="0" fontId="2" fillId="0" borderId="7" xfId="0" applyFont="1" applyBorder="1" applyAlignment="1">
      <alignment vertical="center"/>
    </xf>
    <xf numFmtId="0" fontId="2" fillId="3" borderId="7" xfId="0" applyFont="1" applyFill="1" applyBorder="1" applyAlignment="1">
      <alignment vertical="center" wrapText="1"/>
    </xf>
    <xf numFmtId="4" fontId="14" fillId="0" borderId="0" xfId="0" applyNumberFormat="1" applyFont="1" applyBorder="1" applyAlignment="1">
      <alignment horizontal="center" vertical="center"/>
    </xf>
    <xf numFmtId="0" fontId="10" fillId="2" borderId="0" xfId="0" applyFont="1" applyFill="1" applyBorder="1" applyAlignment="1">
      <alignment horizontal="center" vertical="center"/>
    </xf>
    <xf numFmtId="49" fontId="10" fillId="0" borderId="0" xfId="0" applyNumberFormat="1" applyFont="1" applyFill="1" applyBorder="1" applyAlignment="1">
      <alignment vertical="center" wrapText="1"/>
    </xf>
    <xf numFmtId="49" fontId="14" fillId="3" borderId="0" xfId="0" applyNumberFormat="1" applyFont="1" applyFill="1" applyBorder="1" applyAlignment="1">
      <alignment vertical="center" wrapText="1"/>
    </xf>
    <xf numFmtId="49" fontId="14" fillId="3" borderId="0" xfId="0" applyNumberFormat="1" applyFont="1" applyFill="1" applyBorder="1" applyAlignment="1">
      <alignment horizontal="center" vertical="center" wrapText="1"/>
    </xf>
    <xf numFmtId="0" fontId="2" fillId="0" borderId="0" xfId="0" applyFont="1" applyFill="1" applyBorder="1" applyAlignment="1">
      <alignment vertical="center"/>
    </xf>
    <xf numFmtId="0" fontId="5" fillId="0" borderId="0" xfId="0" applyFont="1" applyFill="1" applyBorder="1" applyAlignment="1">
      <alignment vertical="center"/>
    </xf>
    <xf numFmtId="0" fontId="15" fillId="0" borderId="0" xfId="0" applyFont="1" applyAlignment="1">
      <alignment vertical="center"/>
    </xf>
    <xf numFmtId="4" fontId="15" fillId="0" borderId="0" xfId="0" applyNumberFormat="1" applyFont="1" applyAlignment="1">
      <alignment vertical="center"/>
    </xf>
    <xf numFmtId="0" fontId="15" fillId="0" borderId="0" xfId="0" applyFont="1" applyBorder="1" applyAlignment="1">
      <alignment vertical="center"/>
    </xf>
    <xf numFmtId="4" fontId="15" fillId="0" borderId="0" xfId="0" applyNumberFormat="1" applyFont="1" applyBorder="1" applyAlignment="1">
      <alignment horizontal="center" vertical="center"/>
    </xf>
    <xf numFmtId="4" fontId="15" fillId="0" borderId="0" xfId="0" applyNumberFormat="1" applyFont="1" applyBorder="1" applyAlignment="1">
      <alignment vertical="center"/>
    </xf>
    <xf numFmtId="168" fontId="15" fillId="0" borderId="0" xfId="0" applyNumberFormat="1" applyFont="1" applyBorder="1" applyAlignment="1">
      <alignment horizontal="center" vertical="center"/>
    </xf>
    <xf numFmtId="0" fontId="15" fillId="0" borderId="0" xfId="0" applyFont="1" applyBorder="1"/>
    <xf numFmtId="0" fontId="15" fillId="0" borderId="0" xfId="0" applyFont="1" applyFill="1" applyBorder="1" applyAlignment="1">
      <alignment vertical="center"/>
    </xf>
    <xf numFmtId="167" fontId="15" fillId="0" borderId="0" xfId="0" applyNumberFormat="1" applyFont="1" applyBorder="1" applyAlignment="1">
      <alignment vertical="center"/>
    </xf>
    <xf numFmtId="10" fontId="15" fillId="0" borderId="0" xfId="0" applyNumberFormat="1" applyFont="1" applyBorder="1" applyAlignment="1">
      <alignment vertical="center"/>
    </xf>
    <xf numFmtId="0" fontId="9" fillId="0" borderId="0" xfId="0" applyFont="1" applyFill="1" applyBorder="1" applyAlignment="1">
      <alignment horizontal="left" vertical="center" wrapText="1"/>
    </xf>
    <xf numFmtId="0" fontId="9" fillId="3" borderId="0" xfId="0" applyFont="1" applyFill="1" applyBorder="1" applyAlignment="1">
      <alignment horizontal="right" vertical="center" wrapText="1"/>
    </xf>
    <xf numFmtId="0" fontId="9" fillId="0" borderId="0" xfId="0" applyFont="1" applyBorder="1" applyAlignment="1">
      <alignment horizontal="right" vertical="center" wrapText="1"/>
    </xf>
    <xf numFmtId="0" fontId="2" fillId="0" borderId="0" xfId="0" applyFont="1" applyFill="1" applyBorder="1" applyAlignment="1">
      <alignment horizontal="left" vertical="center" wrapText="1"/>
    </xf>
    <xf numFmtId="49" fontId="9" fillId="3" borderId="0" xfId="0" applyNumberFormat="1" applyFont="1" applyFill="1" applyBorder="1" applyAlignment="1">
      <alignment horizontal="right" vertical="center" wrapText="1"/>
    </xf>
    <xf numFmtId="0" fontId="9" fillId="3" borderId="0" xfId="0" applyFont="1" applyFill="1" applyBorder="1" applyAlignment="1">
      <alignment vertical="center" wrapText="1"/>
    </xf>
    <xf numFmtId="0" fontId="2" fillId="3" borderId="0" xfId="0" applyFont="1" applyFill="1" applyBorder="1" applyAlignment="1">
      <alignment horizontal="left" vertical="center" wrapText="1"/>
    </xf>
    <xf numFmtId="0" fontId="2" fillId="0" borderId="0" xfId="0" applyFont="1" applyBorder="1" applyAlignment="1">
      <alignment horizontal="center" vertical="center"/>
    </xf>
    <xf numFmtId="0" fontId="2" fillId="3" borderId="0"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6" fillId="0" borderId="0" xfId="0" applyFont="1" applyBorder="1" applyAlignment="1">
      <alignment horizontal="center" vertical="center" wrapText="1"/>
    </xf>
    <xf numFmtId="0" fontId="15" fillId="0" borderId="0" xfId="0" applyFont="1" applyBorder="1" applyAlignment="1">
      <alignment horizontal="center" vertical="center"/>
    </xf>
    <xf numFmtId="49" fontId="5" fillId="2" borderId="0"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3" borderId="0" xfId="0" applyFont="1" applyFill="1" applyBorder="1" applyAlignment="1">
      <alignment vertical="center" wrapText="1"/>
    </xf>
    <xf numFmtId="0" fontId="4" fillId="0" borderId="0" xfId="0" applyFont="1" applyBorder="1" applyAlignment="1">
      <alignment horizontal="left" vertical="center" wrapText="1"/>
    </xf>
    <xf numFmtId="0" fontId="2" fillId="0" borderId="0" xfId="0" applyFont="1" applyBorder="1" applyAlignment="1">
      <alignment horizontal="right" vertical="center"/>
    </xf>
    <xf numFmtId="0" fontId="9" fillId="0" borderId="0" xfId="0" applyFont="1" applyBorder="1" applyAlignment="1">
      <alignment horizontal="right" vertical="center"/>
    </xf>
    <xf numFmtId="0" fontId="4" fillId="0" borderId="0" xfId="0" applyFont="1" applyBorder="1" applyAlignment="1">
      <alignment horizontal="center" vertical="center"/>
    </xf>
    <xf numFmtId="0" fontId="5" fillId="2" borderId="0" xfId="0" applyFont="1" applyFill="1" applyBorder="1" applyAlignment="1">
      <alignment horizontal="center" vertical="center" wrapText="1"/>
    </xf>
    <xf numFmtId="0" fontId="0" fillId="0" borderId="0" xfId="0" applyAlignment="1">
      <alignment vertical="center" wrapText="1"/>
    </xf>
    <xf numFmtId="0" fontId="5" fillId="0" borderId="0" xfId="0" applyFont="1" applyFill="1" applyBorder="1" applyAlignment="1">
      <alignment horizontal="center" vertical="center" wrapText="1"/>
    </xf>
    <xf numFmtId="0" fontId="5" fillId="0" borderId="0" xfId="0" applyFont="1" applyFill="1" applyBorder="1" applyAlignment="1"/>
    <xf numFmtId="165" fontId="5" fillId="5" borderId="0" xfId="0" applyNumberFormat="1" applyFont="1" applyFill="1" applyBorder="1" applyAlignment="1">
      <alignment vertical="center" wrapText="1"/>
    </xf>
    <xf numFmtId="165" fontId="15" fillId="0" borderId="0" xfId="0" applyNumberFormat="1" applyFont="1" applyFill="1" applyBorder="1" applyAlignment="1">
      <alignment horizontal="right" vertical="center" wrapText="1"/>
    </xf>
    <xf numFmtId="167" fontId="10" fillId="2" borderId="0"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10" fillId="2" borderId="0" xfId="0" applyFont="1" applyFill="1" applyBorder="1" applyAlignment="1">
      <alignment horizontal="left" vertical="center" wrapText="1"/>
    </xf>
    <xf numFmtId="0" fontId="9" fillId="0" borderId="0" xfId="0" applyFont="1" applyFill="1" applyBorder="1" applyAlignment="1">
      <alignment horizontal="right" vertical="center" wrapText="1"/>
    </xf>
    <xf numFmtId="0" fontId="9" fillId="0" borderId="0" xfId="0" applyFont="1" applyBorder="1" applyAlignment="1">
      <alignment horizontal="justify" vertical="center" wrapText="1"/>
    </xf>
    <xf numFmtId="0" fontId="9" fillId="3" borderId="0" xfId="0" applyFont="1" applyFill="1" applyBorder="1" applyAlignment="1">
      <alignment horizontal="right" vertical="center" wrapText="1"/>
    </xf>
    <xf numFmtId="165" fontId="10" fillId="2" borderId="0" xfId="0" applyNumberFormat="1" applyFont="1" applyFill="1" applyBorder="1" applyAlignment="1">
      <alignment horizontal="center" vertical="center" wrapText="1"/>
    </xf>
    <xf numFmtId="0" fontId="9" fillId="0" borderId="0" xfId="0" applyFont="1" applyBorder="1" applyAlignment="1">
      <alignment horizontal="right" vertical="center" wrapText="1"/>
    </xf>
    <xf numFmtId="49" fontId="10" fillId="2" borderId="0" xfId="0" applyNumberFormat="1" applyFont="1" applyFill="1" applyBorder="1" applyAlignment="1">
      <alignment horizontal="center" vertical="center" wrapText="1"/>
    </xf>
    <xf numFmtId="166" fontId="10" fillId="2" borderId="0" xfId="0" applyNumberFormat="1" applyFont="1" applyFill="1" applyBorder="1" applyAlignment="1">
      <alignment horizontal="center" vertical="center" wrapText="1"/>
    </xf>
    <xf numFmtId="0" fontId="2" fillId="0" borderId="0" xfId="0" applyFont="1" applyFill="1" applyBorder="1" applyAlignment="1">
      <alignment horizontal="left" vertical="center" wrapText="1"/>
    </xf>
    <xf numFmtId="49" fontId="9" fillId="3" borderId="0" xfId="0" applyNumberFormat="1" applyFont="1" applyFill="1" applyBorder="1" applyAlignment="1">
      <alignment horizontal="right" vertical="center" wrapText="1"/>
    </xf>
    <xf numFmtId="10" fontId="11" fillId="0" borderId="0" xfId="0" applyNumberFormat="1" applyFont="1" applyFill="1" applyBorder="1" applyAlignment="1">
      <alignment horizontal="center" vertical="center" wrapText="1"/>
    </xf>
    <xf numFmtId="10" fontId="11" fillId="0" borderId="0" xfId="1" applyNumberFormat="1" applyFont="1" applyFill="1" applyBorder="1" applyAlignment="1">
      <alignment horizontal="center" vertical="center" wrapText="1"/>
    </xf>
    <xf numFmtId="0" fontId="2" fillId="0" borderId="0" xfId="0" applyFont="1" applyBorder="1" applyAlignment="1">
      <alignment horizontal="left" vertical="center"/>
    </xf>
    <xf numFmtId="49" fontId="5" fillId="2" borderId="0" xfId="0" applyNumberFormat="1" applyFont="1" applyFill="1" applyBorder="1" applyAlignment="1">
      <alignment vertical="center"/>
    </xf>
    <xf numFmtId="0" fontId="2" fillId="0" borderId="7" xfId="0" applyFont="1" applyBorder="1" applyAlignment="1">
      <alignment horizontal="center" vertical="center"/>
    </xf>
    <xf numFmtId="0" fontId="9" fillId="0" borderId="0" xfId="0" applyFont="1" applyBorder="1" applyAlignment="1">
      <alignment horizontal="left" vertical="center"/>
    </xf>
    <xf numFmtId="0" fontId="2" fillId="3" borderId="0" xfId="0" applyFont="1" applyFill="1" applyBorder="1" applyAlignment="1">
      <alignment horizontal="left" vertical="center" wrapText="1"/>
    </xf>
    <xf numFmtId="0" fontId="5" fillId="2" borderId="0" xfId="0" applyFont="1" applyFill="1" applyBorder="1" applyAlignment="1">
      <alignment horizontal="left" vertical="center"/>
    </xf>
    <xf numFmtId="0" fontId="2" fillId="0" borderId="0" xfId="0" applyFont="1" applyBorder="1" applyAlignment="1">
      <alignment horizontal="center" vertical="center"/>
    </xf>
    <xf numFmtId="49" fontId="5" fillId="2" borderId="0" xfId="0" applyNumberFormat="1" applyFont="1" applyFill="1" applyBorder="1" applyAlignment="1">
      <alignment horizontal="left"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5" fillId="0" borderId="0" xfId="0" applyFont="1" applyBorder="1" applyAlignment="1">
      <alignment horizontal="center" vertical="center"/>
    </xf>
    <xf numFmtId="0" fontId="16" fillId="0" borderId="0" xfId="0" applyFont="1" applyBorder="1" applyAlignment="1">
      <alignment horizontal="center" vertical="center"/>
    </xf>
    <xf numFmtId="0" fontId="15" fillId="4"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0" xfId="0" applyFont="1" applyFill="1" applyBorder="1" applyAlignment="1">
      <alignment horizontal="right" vertical="center" wrapText="1"/>
    </xf>
    <xf numFmtId="49" fontId="5" fillId="2" borderId="0" xfId="0" applyNumberFormat="1" applyFont="1" applyFill="1" applyBorder="1" applyAlignment="1">
      <alignment horizontal="center" vertical="center" wrapText="1"/>
    </xf>
    <xf numFmtId="165" fontId="5" fillId="2" borderId="0" xfId="0" applyNumberFormat="1" applyFont="1" applyFill="1" applyBorder="1" applyAlignment="1">
      <alignment horizontal="center" vertical="center" wrapText="1"/>
    </xf>
    <xf numFmtId="49" fontId="2" fillId="3" borderId="0" xfId="0" applyNumberFormat="1" applyFont="1" applyFill="1" applyBorder="1" applyAlignment="1">
      <alignment horizontal="right" vertical="center" wrapText="1"/>
    </xf>
    <xf numFmtId="0" fontId="5" fillId="2" borderId="0" xfId="0" applyFont="1" applyFill="1" applyBorder="1" applyAlignment="1">
      <alignment horizontal="left" vertical="center" wrapText="1"/>
    </xf>
    <xf numFmtId="164" fontId="5" fillId="2" borderId="0" xfId="0" applyNumberFormat="1" applyFont="1" applyFill="1" applyBorder="1" applyAlignment="1">
      <alignment horizontal="left" vertical="center" wrapText="1"/>
    </xf>
    <xf numFmtId="0" fontId="2" fillId="3" borderId="0" xfId="0" applyFont="1" applyFill="1" applyBorder="1" applyAlignment="1">
      <alignment vertical="center" wrapText="1"/>
    </xf>
    <xf numFmtId="3" fontId="5" fillId="2" borderId="0" xfId="0" applyNumberFormat="1" applyFont="1" applyFill="1" applyBorder="1" applyAlignment="1">
      <alignment horizontal="left" vertical="center" wrapText="1"/>
    </xf>
    <xf numFmtId="0" fontId="2" fillId="0" borderId="0" xfId="0" applyFont="1" applyBorder="1" applyAlignment="1">
      <alignment horizontal="justify" vertical="center" wrapText="1"/>
    </xf>
    <xf numFmtId="0" fontId="2" fillId="3" borderId="0" xfId="0" applyFont="1" applyFill="1" applyBorder="1" applyAlignment="1">
      <alignment horizontal="justify" vertical="center" wrapText="1"/>
    </xf>
    <xf numFmtId="0" fontId="2" fillId="0" borderId="0" xfId="0" applyFont="1" applyFill="1" applyBorder="1" applyAlignment="1">
      <alignment horizontal="right" vertical="center" wrapText="1"/>
    </xf>
    <xf numFmtId="0" fontId="2" fillId="3" borderId="1" xfId="0" applyFont="1" applyFill="1" applyBorder="1" applyAlignment="1">
      <alignment horizontal="justify" vertical="center" wrapText="1"/>
    </xf>
    <xf numFmtId="0" fontId="2" fillId="3" borderId="2"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2" fillId="3" borderId="5" xfId="0" applyFont="1" applyFill="1" applyBorder="1" applyAlignment="1">
      <alignment horizontal="justify" vertical="center" wrapText="1"/>
    </xf>
    <xf numFmtId="0" fontId="4" fillId="3" borderId="0" xfId="0" applyFont="1" applyFill="1" applyBorder="1" applyAlignment="1">
      <alignment horizontal="left" vertical="center" wrapText="1"/>
    </xf>
    <xf numFmtId="0" fontId="4" fillId="0" borderId="0" xfId="0" applyFont="1" applyBorder="1" applyAlignment="1">
      <alignment horizontal="right" vertical="center" wrapText="1"/>
    </xf>
    <xf numFmtId="0" fontId="4" fillId="0" borderId="0" xfId="0" applyFont="1" applyBorder="1" applyAlignment="1">
      <alignment horizontal="left" vertical="center" wrapText="1"/>
    </xf>
    <xf numFmtId="49" fontId="5" fillId="2" borderId="0" xfId="0" applyNumberFormat="1" applyFont="1" applyFill="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2" fillId="0" borderId="4" xfId="0" applyFont="1" applyFill="1" applyBorder="1" applyAlignment="1">
      <alignment horizontal="right" vertical="center" wrapText="1"/>
    </xf>
    <xf numFmtId="0" fontId="4" fillId="3" borderId="0" xfId="0" applyFont="1" applyFill="1" applyBorder="1" applyAlignment="1">
      <alignment horizontal="justify" vertical="center" wrapText="1"/>
    </xf>
    <xf numFmtId="0" fontId="4" fillId="0" borderId="0" xfId="0" applyFont="1" applyBorder="1" applyAlignment="1">
      <alignment horizontal="justify" vertical="center" wrapText="1"/>
    </xf>
    <xf numFmtId="0" fontId="2" fillId="0" borderId="0" xfId="0" applyFont="1" applyFill="1" applyBorder="1" applyAlignment="1">
      <alignment horizontal="left" vertical="center" wrapText="1" indent="1"/>
    </xf>
    <xf numFmtId="0" fontId="9" fillId="0" borderId="0" xfId="0" applyFont="1" applyFill="1" applyBorder="1" applyAlignment="1">
      <alignment horizontal="left" vertical="center" wrapText="1" indent="1"/>
    </xf>
    <xf numFmtId="0" fontId="5" fillId="2" borderId="0" xfId="0" applyFont="1" applyFill="1" applyBorder="1" applyAlignment="1">
      <alignment horizontal="center" vertical="center"/>
    </xf>
    <xf numFmtId="49" fontId="2" fillId="3" borderId="0" xfId="0" applyNumberFormat="1" applyFont="1" applyFill="1" applyBorder="1" applyAlignment="1">
      <alignment horizontal="right" vertical="center"/>
    </xf>
    <xf numFmtId="49" fontId="9" fillId="3" borderId="0" xfId="0" applyNumberFormat="1" applyFont="1" applyFill="1" applyBorder="1" applyAlignment="1">
      <alignment horizontal="right" vertical="center"/>
    </xf>
    <xf numFmtId="49" fontId="14" fillId="0" borderId="0" xfId="0" applyNumberFormat="1" applyFont="1" applyFill="1" applyBorder="1" applyAlignment="1">
      <alignment horizontal="right" vertical="center" wrapText="1"/>
    </xf>
    <xf numFmtId="0" fontId="2" fillId="3" borderId="4" xfId="0" applyFont="1" applyFill="1" applyBorder="1" applyAlignment="1">
      <alignment horizontal="right" vertical="center" wrapText="1"/>
    </xf>
    <xf numFmtId="1" fontId="5" fillId="2" borderId="0" xfId="0" applyNumberFormat="1" applyFont="1" applyFill="1" applyBorder="1" applyAlignment="1">
      <alignment horizontal="center" vertical="center" wrapText="1"/>
    </xf>
    <xf numFmtId="0" fontId="0" fillId="0" borderId="0" xfId="0" applyAlignment="1">
      <alignment horizontal="right" vertical="center" wrapText="1"/>
    </xf>
    <xf numFmtId="3" fontId="10" fillId="2" borderId="0" xfId="0" applyNumberFormat="1" applyFont="1" applyFill="1" applyBorder="1" applyAlignment="1">
      <alignment horizontal="center" vertical="center" wrapText="1"/>
    </xf>
    <xf numFmtId="0" fontId="2" fillId="0" borderId="4" xfId="0" applyFont="1" applyBorder="1" applyAlignment="1">
      <alignment horizontal="right" vertical="center" wrapText="1"/>
    </xf>
    <xf numFmtId="0" fontId="9" fillId="3" borderId="4" xfId="0" applyFont="1" applyFill="1" applyBorder="1" applyAlignment="1">
      <alignment horizontal="right" vertical="center" wrapText="1"/>
    </xf>
    <xf numFmtId="1" fontId="10" fillId="2" borderId="0" xfId="0" applyNumberFormat="1" applyFont="1" applyFill="1" applyBorder="1" applyAlignment="1">
      <alignment horizontal="center" vertical="center" wrapText="1"/>
    </xf>
    <xf numFmtId="0" fontId="9" fillId="0" borderId="4" xfId="0" applyFont="1" applyBorder="1" applyAlignment="1">
      <alignment horizontal="right" vertical="center" wrapText="1"/>
    </xf>
    <xf numFmtId="165" fontId="11" fillId="0" borderId="0" xfId="0" applyNumberFormat="1" applyFont="1" applyFill="1" applyBorder="1" applyAlignment="1">
      <alignment horizontal="center" vertical="center" wrapText="1"/>
    </xf>
    <xf numFmtId="0" fontId="14" fillId="0" borderId="0" xfId="0" applyFont="1" applyFill="1" applyBorder="1" applyAlignment="1">
      <alignment horizontal="right" vertical="center"/>
    </xf>
    <xf numFmtId="165" fontId="14" fillId="0" borderId="0" xfId="0" applyNumberFormat="1" applyFont="1" applyFill="1" applyBorder="1" applyAlignment="1">
      <alignment horizontal="right" vertical="center" wrapText="1"/>
    </xf>
    <xf numFmtId="165" fontId="5" fillId="0" borderId="0" xfId="0" applyNumberFormat="1"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Border="1" applyAlignment="1">
      <alignment horizontal="left" vertical="center" wrapText="1"/>
    </xf>
    <xf numFmtId="0" fontId="4" fillId="0" borderId="0" xfId="0" applyFont="1" applyFill="1" applyBorder="1" applyAlignment="1">
      <alignment horizontal="left" vertical="center" wrapText="1"/>
    </xf>
    <xf numFmtId="0" fontId="2" fillId="0" borderId="0" xfId="0" applyFont="1" applyAlignment="1">
      <alignment horizontal="right" vertical="center"/>
    </xf>
    <xf numFmtId="0" fontId="9" fillId="0" borderId="0" xfId="0" applyFont="1" applyAlignment="1">
      <alignment horizontal="right" vertical="center"/>
    </xf>
    <xf numFmtId="0" fontId="5" fillId="2" borderId="0" xfId="0" applyFont="1" applyFill="1" applyAlignment="1">
      <alignment horizontal="left" vertical="center"/>
    </xf>
    <xf numFmtId="0" fontId="0" fillId="0" borderId="0" xfId="0" applyAlignment="1">
      <alignment horizontal="left" vertical="center" wrapText="1"/>
    </xf>
  </cellXfs>
  <cellStyles count="2">
    <cellStyle name="Normal" xfId="0" builtinId="0"/>
    <cellStyle name="Porcentagem" xfId="1" builtinId="5"/>
  </cellStyles>
  <dxfs count="15">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123825</xdr:colOff>
      <xdr:row>1</xdr:row>
      <xdr:rowOff>28575</xdr:rowOff>
    </xdr:from>
    <xdr:to>
      <xdr:col>3</xdr:col>
      <xdr:colOff>590550</xdr:colOff>
      <xdr:row>5</xdr:row>
      <xdr:rowOff>231640</xdr:rowOff>
    </xdr:to>
    <xdr:pic>
      <xdr:nvPicPr>
        <xdr:cNvPr id="2" name="Imagem 1" descr="brasão-monte-carmelo">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152400"/>
          <a:ext cx="1314450" cy="11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P260"/>
  <sheetViews>
    <sheetView showGridLines="0" tabSelected="1" view="pageBreakPreview" zoomScale="90" zoomScaleNormal="100" zoomScaleSheetLayoutView="90" workbookViewId="0">
      <selection activeCell="F2" sqref="F2:V6"/>
    </sheetView>
  </sheetViews>
  <sheetFormatPr defaultColWidth="20.7109375" defaultRowHeight="20.100000000000001" customHeight="1" x14ac:dyDescent="0.25"/>
  <cols>
    <col min="1" max="2" width="1.7109375" style="6" customWidth="1"/>
    <col min="3" max="4" width="12.7109375" style="6" customWidth="1"/>
    <col min="5" max="5" width="1.7109375" style="6" customWidth="1"/>
    <col min="6" max="9" width="12.7109375" style="6" customWidth="1"/>
    <col min="10" max="10" width="1.7109375" style="6" customWidth="1"/>
    <col min="11" max="12" width="12.7109375" style="6" customWidth="1"/>
    <col min="13" max="13" width="1.7109375" style="6" customWidth="1"/>
    <col min="14" max="14" width="12.7109375" style="6" customWidth="1"/>
    <col min="15" max="15" width="1.7109375" style="6" customWidth="1"/>
    <col min="16" max="18" width="12.7109375" style="6" customWidth="1"/>
    <col min="19" max="19" width="1.7109375" style="6" customWidth="1"/>
    <col min="20" max="21" width="12.7109375" style="6" customWidth="1"/>
    <col min="22" max="23" width="1.7109375" style="6" customWidth="1"/>
    <col min="24" max="28" width="20.7109375" style="59" hidden="1" customWidth="1"/>
    <col min="29" max="31" width="20.7109375" style="60" hidden="1" customWidth="1"/>
    <col min="32" max="41" width="20.7109375" style="59" hidden="1" customWidth="1"/>
    <col min="42" max="42" width="20.7109375" style="6" hidden="1" customWidth="1"/>
    <col min="43" max="59" width="0" style="6" hidden="1" customWidth="1"/>
    <col min="60" max="16384" width="20.7109375" style="6"/>
  </cols>
  <sheetData>
    <row r="1" spans="1:23" ht="9.9499999999999993" customHeight="1" thickBot="1" x14ac:dyDescent="0.3">
      <c r="A1" s="39"/>
      <c r="B1" s="48"/>
      <c r="C1" s="48"/>
      <c r="D1" s="48"/>
      <c r="E1" s="48"/>
      <c r="F1" s="48"/>
      <c r="G1" s="48"/>
      <c r="H1" s="48"/>
      <c r="I1" s="48"/>
      <c r="J1" s="48"/>
      <c r="K1" s="48"/>
      <c r="L1" s="48"/>
      <c r="M1" s="48"/>
      <c r="N1" s="48"/>
      <c r="O1" s="48"/>
      <c r="P1" s="48"/>
      <c r="Q1" s="48"/>
      <c r="R1" s="48"/>
      <c r="S1" s="48"/>
      <c r="T1" s="48"/>
      <c r="U1" s="48"/>
      <c r="V1" s="48"/>
      <c r="W1" s="49"/>
    </row>
    <row r="2" spans="1:23" ht="20.100000000000001" customHeight="1" x14ac:dyDescent="0.25">
      <c r="A2" s="13"/>
      <c r="B2" s="160"/>
      <c r="C2" s="161"/>
      <c r="D2" s="162"/>
      <c r="E2" s="1"/>
      <c r="F2" s="167" t="s">
        <v>163</v>
      </c>
      <c r="G2" s="168"/>
      <c r="H2" s="168"/>
      <c r="I2" s="168"/>
      <c r="J2" s="168"/>
      <c r="K2" s="168"/>
      <c r="L2" s="168"/>
      <c r="M2" s="168"/>
      <c r="N2" s="168"/>
      <c r="O2" s="168"/>
      <c r="P2" s="168"/>
      <c r="Q2" s="168"/>
      <c r="R2" s="168"/>
      <c r="S2" s="168"/>
      <c r="T2" s="168"/>
      <c r="U2" s="168"/>
      <c r="V2" s="169"/>
      <c r="W2" s="14"/>
    </row>
    <row r="3" spans="1:23" ht="20.100000000000001" customHeight="1" x14ac:dyDescent="0.25">
      <c r="A3" s="13"/>
      <c r="B3" s="163"/>
      <c r="C3" s="114"/>
      <c r="D3" s="164"/>
      <c r="E3" s="1"/>
      <c r="F3" s="170"/>
      <c r="G3" s="171"/>
      <c r="H3" s="171"/>
      <c r="I3" s="171"/>
      <c r="J3" s="171"/>
      <c r="K3" s="171"/>
      <c r="L3" s="171"/>
      <c r="M3" s="171"/>
      <c r="N3" s="171"/>
      <c r="O3" s="171"/>
      <c r="P3" s="171"/>
      <c r="Q3" s="171"/>
      <c r="R3" s="171"/>
      <c r="S3" s="171"/>
      <c r="T3" s="171"/>
      <c r="U3" s="171"/>
      <c r="V3" s="172"/>
      <c r="W3" s="14"/>
    </row>
    <row r="4" spans="1:23" ht="20.100000000000001" customHeight="1" x14ac:dyDescent="0.25">
      <c r="A4" s="13"/>
      <c r="B4" s="163"/>
      <c r="C4" s="114"/>
      <c r="D4" s="164"/>
      <c r="E4" s="1"/>
      <c r="F4" s="170"/>
      <c r="G4" s="171"/>
      <c r="H4" s="171"/>
      <c r="I4" s="171"/>
      <c r="J4" s="171"/>
      <c r="K4" s="171"/>
      <c r="L4" s="171"/>
      <c r="M4" s="171"/>
      <c r="N4" s="171"/>
      <c r="O4" s="171"/>
      <c r="P4" s="171"/>
      <c r="Q4" s="171"/>
      <c r="R4" s="171"/>
      <c r="S4" s="171"/>
      <c r="T4" s="171"/>
      <c r="U4" s="171"/>
      <c r="V4" s="172"/>
      <c r="W4" s="14"/>
    </row>
    <row r="5" spans="1:23" ht="20.100000000000001" customHeight="1" x14ac:dyDescent="0.25">
      <c r="A5" s="13"/>
      <c r="B5" s="163"/>
      <c r="C5" s="114"/>
      <c r="D5" s="164"/>
      <c r="E5" s="1"/>
      <c r="F5" s="170"/>
      <c r="G5" s="171"/>
      <c r="H5" s="171"/>
      <c r="I5" s="171"/>
      <c r="J5" s="171"/>
      <c r="K5" s="171"/>
      <c r="L5" s="171"/>
      <c r="M5" s="171"/>
      <c r="N5" s="171"/>
      <c r="O5" s="171"/>
      <c r="P5" s="171"/>
      <c r="Q5" s="171"/>
      <c r="R5" s="171"/>
      <c r="S5" s="171"/>
      <c r="T5" s="171"/>
      <c r="U5" s="171"/>
      <c r="V5" s="172"/>
      <c r="W5" s="14"/>
    </row>
    <row r="6" spans="1:23" ht="20.100000000000001" customHeight="1" thickBot="1" x14ac:dyDescent="0.3">
      <c r="A6" s="13"/>
      <c r="B6" s="165"/>
      <c r="C6" s="110"/>
      <c r="D6" s="166"/>
      <c r="E6" s="1"/>
      <c r="F6" s="173"/>
      <c r="G6" s="174"/>
      <c r="H6" s="174"/>
      <c r="I6" s="174"/>
      <c r="J6" s="174"/>
      <c r="K6" s="174"/>
      <c r="L6" s="174"/>
      <c r="M6" s="174"/>
      <c r="N6" s="174"/>
      <c r="O6" s="174"/>
      <c r="P6" s="174"/>
      <c r="Q6" s="174"/>
      <c r="R6" s="174"/>
      <c r="S6" s="174"/>
      <c r="T6" s="174"/>
      <c r="U6" s="174"/>
      <c r="V6" s="175"/>
      <c r="W6" s="14"/>
    </row>
    <row r="7" spans="1:23" ht="9.9499999999999993" customHeight="1" thickBot="1" x14ac:dyDescent="0.3">
      <c r="A7" s="13"/>
      <c r="B7" s="7"/>
      <c r="C7" s="7"/>
      <c r="D7" s="1"/>
      <c r="E7" s="1"/>
      <c r="F7" s="1"/>
      <c r="G7" s="82"/>
      <c r="H7" s="82"/>
      <c r="I7" s="82"/>
      <c r="J7" s="82"/>
      <c r="K7" s="82"/>
      <c r="L7" s="82"/>
      <c r="M7" s="82"/>
      <c r="N7" s="82"/>
      <c r="O7" s="82"/>
      <c r="P7" s="82"/>
      <c r="Q7" s="82"/>
      <c r="R7" s="82"/>
      <c r="S7" s="82"/>
      <c r="T7" s="82"/>
      <c r="U7" s="82"/>
      <c r="V7" s="7"/>
      <c r="W7" s="14"/>
    </row>
    <row r="8" spans="1:23" ht="20.100000000000001" customHeight="1" thickBot="1" x14ac:dyDescent="0.3">
      <c r="A8" s="13"/>
      <c r="B8" s="176" t="s">
        <v>0</v>
      </c>
      <c r="C8" s="177"/>
      <c r="D8" s="177"/>
      <c r="E8" s="177"/>
      <c r="F8" s="177"/>
      <c r="G8" s="177"/>
      <c r="H8" s="177"/>
      <c r="I8" s="177"/>
      <c r="J8" s="177"/>
      <c r="K8" s="177"/>
      <c r="L8" s="177"/>
      <c r="M8" s="177"/>
      <c r="N8" s="177"/>
      <c r="O8" s="177"/>
      <c r="P8" s="177"/>
      <c r="Q8" s="177"/>
      <c r="R8" s="177"/>
      <c r="S8" s="177"/>
      <c r="T8" s="177"/>
      <c r="U8" s="177"/>
      <c r="V8" s="178"/>
      <c r="W8" s="14"/>
    </row>
    <row r="9" spans="1:23" ht="9.9499999999999993" customHeight="1" x14ac:dyDescent="0.25">
      <c r="A9" s="13"/>
      <c r="B9" s="7"/>
      <c r="C9" s="7"/>
      <c r="D9" s="1"/>
      <c r="E9" s="1"/>
      <c r="F9" s="1"/>
      <c r="G9" s="82"/>
      <c r="H9" s="82"/>
      <c r="I9" s="82"/>
      <c r="J9" s="82"/>
      <c r="K9" s="82"/>
      <c r="L9" s="82"/>
      <c r="M9" s="82"/>
      <c r="N9" s="82"/>
      <c r="O9" s="82"/>
      <c r="P9" s="82"/>
      <c r="Q9" s="82"/>
      <c r="R9" s="82"/>
      <c r="S9" s="82"/>
      <c r="T9" s="82"/>
      <c r="U9" s="82"/>
      <c r="V9" s="7"/>
      <c r="W9" s="14"/>
    </row>
    <row r="10" spans="1:23" ht="20.100000000000001" customHeight="1" x14ac:dyDescent="0.25">
      <c r="A10" s="13"/>
      <c r="B10" s="158" t="s">
        <v>1</v>
      </c>
      <c r="C10" s="158"/>
      <c r="D10" s="158"/>
      <c r="E10" s="144"/>
      <c r="F10" s="144"/>
      <c r="G10" s="144"/>
      <c r="H10" s="144"/>
      <c r="I10" s="144"/>
      <c r="J10" s="144"/>
      <c r="K10" s="144"/>
      <c r="L10" s="144"/>
      <c r="M10" s="144"/>
      <c r="N10" s="144"/>
      <c r="O10" s="144"/>
      <c r="P10" s="144"/>
      <c r="Q10" s="144"/>
      <c r="R10" s="144"/>
      <c r="S10" s="144"/>
      <c r="T10" s="144"/>
      <c r="U10" s="144"/>
      <c r="V10" s="144"/>
      <c r="W10" s="14"/>
    </row>
    <row r="11" spans="1:23" ht="9.9499999999999993" customHeight="1" x14ac:dyDescent="0.25">
      <c r="A11" s="13"/>
      <c r="B11" s="7"/>
      <c r="C11" s="7"/>
      <c r="D11" s="2"/>
      <c r="E11" s="2"/>
      <c r="F11" s="2"/>
      <c r="G11" s="82"/>
      <c r="H11" s="82"/>
      <c r="I11" s="82"/>
      <c r="J11" s="82"/>
      <c r="K11" s="82"/>
      <c r="L11" s="82"/>
      <c r="M11" s="82"/>
      <c r="N11" s="82"/>
      <c r="O11" s="82"/>
      <c r="P11" s="82"/>
      <c r="Q11" s="82"/>
      <c r="R11" s="82"/>
      <c r="S11" s="82"/>
      <c r="T11" s="82"/>
      <c r="U11" s="82"/>
      <c r="V11" s="7"/>
      <c r="W11" s="14"/>
    </row>
    <row r="12" spans="1:23" ht="20.100000000000001" customHeight="1" x14ac:dyDescent="0.25">
      <c r="A12" s="13"/>
      <c r="B12" s="158" t="s">
        <v>2</v>
      </c>
      <c r="C12" s="158"/>
      <c r="D12" s="158"/>
      <c r="E12" s="144"/>
      <c r="F12" s="144"/>
      <c r="G12" s="144"/>
      <c r="H12" s="144"/>
      <c r="I12" s="144"/>
      <c r="J12" s="144"/>
      <c r="K12" s="144"/>
      <c r="L12" s="144"/>
      <c r="M12" s="144"/>
      <c r="N12" s="144"/>
      <c r="O12" s="144"/>
      <c r="P12" s="144"/>
      <c r="Q12" s="144"/>
      <c r="R12" s="157" t="s">
        <v>3</v>
      </c>
      <c r="S12" s="157"/>
      <c r="T12" s="147"/>
      <c r="U12" s="147"/>
      <c r="V12" s="147"/>
      <c r="W12" s="14"/>
    </row>
    <row r="13" spans="1:23" ht="9.9499999999999993" customHeight="1" x14ac:dyDescent="0.25">
      <c r="A13" s="13"/>
      <c r="B13" s="7"/>
      <c r="C13" s="7"/>
      <c r="D13" s="2"/>
      <c r="E13" s="2"/>
      <c r="F13" s="2"/>
      <c r="G13" s="82"/>
      <c r="H13" s="82"/>
      <c r="I13" s="82"/>
      <c r="J13" s="82"/>
      <c r="K13" s="82"/>
      <c r="L13" s="82"/>
      <c r="M13" s="82"/>
      <c r="N13" s="82"/>
      <c r="O13" s="82"/>
      <c r="P13" s="82"/>
      <c r="Q13" s="82"/>
      <c r="R13" s="3"/>
      <c r="S13" s="3"/>
      <c r="T13" s="82"/>
      <c r="U13" s="82"/>
      <c r="V13" s="7"/>
      <c r="W13" s="14"/>
    </row>
    <row r="14" spans="1:23" ht="20.100000000000001" customHeight="1" x14ac:dyDescent="0.25">
      <c r="A14" s="13"/>
      <c r="B14" s="156" t="s">
        <v>4</v>
      </c>
      <c r="C14" s="201"/>
      <c r="D14" s="201"/>
      <c r="E14" s="144"/>
      <c r="F14" s="144"/>
      <c r="G14" s="144"/>
      <c r="H14" s="144"/>
      <c r="I14" s="144"/>
      <c r="J14" s="144"/>
      <c r="K14" s="144"/>
      <c r="L14" s="144"/>
      <c r="M14" s="144"/>
      <c r="N14" s="144"/>
      <c r="O14" s="144"/>
      <c r="P14" s="144"/>
      <c r="Q14" s="144"/>
      <c r="R14" s="157" t="s">
        <v>5</v>
      </c>
      <c r="S14" s="157"/>
      <c r="T14" s="145"/>
      <c r="U14" s="145"/>
      <c r="V14" s="145"/>
      <c r="W14" s="14"/>
    </row>
    <row r="15" spans="1:23" ht="9.9499999999999993" customHeight="1" x14ac:dyDescent="0.25">
      <c r="A15" s="13"/>
      <c r="B15" s="7"/>
      <c r="C15" s="7"/>
      <c r="D15" s="2"/>
      <c r="E15" s="2"/>
      <c r="F15" s="2"/>
      <c r="G15" s="82"/>
      <c r="H15" s="82"/>
      <c r="I15" s="82"/>
      <c r="J15" s="82"/>
      <c r="K15" s="82"/>
      <c r="L15" s="82"/>
      <c r="M15" s="82"/>
      <c r="N15" s="82"/>
      <c r="O15" s="82"/>
      <c r="P15" s="82"/>
      <c r="Q15" s="82"/>
      <c r="R15" s="82"/>
      <c r="S15" s="82"/>
      <c r="T15" s="82"/>
      <c r="U15" s="82"/>
      <c r="V15" s="7"/>
      <c r="W15" s="14"/>
    </row>
    <row r="16" spans="1:23" ht="20.100000000000001" customHeight="1" x14ac:dyDescent="0.25">
      <c r="A16" s="13"/>
      <c r="B16" s="158" t="s">
        <v>6</v>
      </c>
      <c r="C16" s="201"/>
      <c r="D16" s="201"/>
      <c r="E16" s="159"/>
      <c r="F16" s="159"/>
      <c r="G16" s="159"/>
      <c r="H16" s="159"/>
      <c r="I16" s="159"/>
      <c r="J16" s="159"/>
      <c r="K16" s="159"/>
      <c r="L16" s="159"/>
      <c r="M16" s="84"/>
      <c r="N16" s="157" t="s">
        <v>7</v>
      </c>
      <c r="O16" s="157"/>
      <c r="P16" s="157"/>
      <c r="Q16" s="159"/>
      <c r="R16" s="159"/>
      <c r="S16" s="159"/>
      <c r="T16" s="159"/>
      <c r="U16" s="159"/>
      <c r="V16" s="159"/>
      <c r="W16" s="14"/>
    </row>
    <row r="17" spans="1:31" ht="9.9499999999999993" customHeight="1" thickBot="1" x14ac:dyDescent="0.3">
      <c r="A17" s="13"/>
      <c r="B17" s="7"/>
      <c r="C17" s="7"/>
      <c r="D17" s="1"/>
      <c r="E17" s="1"/>
      <c r="F17" s="1"/>
      <c r="G17" s="82"/>
      <c r="H17" s="82"/>
      <c r="I17" s="82"/>
      <c r="J17" s="82"/>
      <c r="K17" s="82"/>
      <c r="L17" s="82"/>
      <c r="M17" s="82"/>
      <c r="N17" s="82"/>
      <c r="O17" s="82"/>
      <c r="P17" s="82"/>
      <c r="Q17" s="82"/>
      <c r="R17" s="82"/>
      <c r="S17" s="82"/>
      <c r="T17" s="82"/>
      <c r="U17" s="82"/>
      <c r="V17" s="7"/>
      <c r="W17" s="14"/>
    </row>
    <row r="18" spans="1:31" ht="20.100000000000001" customHeight="1" x14ac:dyDescent="0.25">
      <c r="A18" s="13"/>
      <c r="B18" s="151" t="s">
        <v>83</v>
      </c>
      <c r="C18" s="152"/>
      <c r="D18" s="152"/>
      <c r="E18" s="152"/>
      <c r="F18" s="152"/>
      <c r="G18" s="152"/>
      <c r="H18" s="152"/>
      <c r="I18" s="152"/>
      <c r="J18" s="152"/>
      <c r="K18" s="152"/>
      <c r="L18" s="152"/>
      <c r="M18" s="152"/>
      <c r="N18" s="152"/>
      <c r="O18" s="152"/>
      <c r="P18" s="152"/>
      <c r="Q18" s="152"/>
      <c r="R18" s="152"/>
      <c r="S18" s="152"/>
      <c r="T18" s="152"/>
      <c r="U18" s="152"/>
      <c r="V18" s="153"/>
      <c r="W18" s="14"/>
    </row>
    <row r="19" spans="1:31" ht="20.100000000000001" customHeight="1" x14ac:dyDescent="0.25">
      <c r="A19" s="13"/>
      <c r="B19" s="154"/>
      <c r="C19" s="149"/>
      <c r="D19" s="149"/>
      <c r="E19" s="149"/>
      <c r="F19" s="149"/>
      <c r="G19" s="149"/>
      <c r="H19" s="149"/>
      <c r="I19" s="149"/>
      <c r="J19" s="149"/>
      <c r="K19" s="149"/>
      <c r="L19" s="149"/>
      <c r="M19" s="149"/>
      <c r="N19" s="149"/>
      <c r="O19" s="149"/>
      <c r="P19" s="149"/>
      <c r="Q19" s="149"/>
      <c r="R19" s="149"/>
      <c r="S19" s="149"/>
      <c r="T19" s="149"/>
      <c r="U19" s="149"/>
      <c r="V19" s="155"/>
      <c r="W19" s="14"/>
    </row>
    <row r="20" spans="1:31" ht="9.9499999999999993" customHeight="1" x14ac:dyDescent="0.25">
      <c r="A20" s="13"/>
      <c r="B20" s="13"/>
      <c r="C20" s="148"/>
      <c r="D20" s="148"/>
      <c r="E20" s="148"/>
      <c r="F20" s="148"/>
      <c r="G20" s="148"/>
      <c r="H20" s="148"/>
      <c r="I20" s="148"/>
      <c r="J20" s="148"/>
      <c r="K20" s="148"/>
      <c r="L20" s="148"/>
      <c r="M20" s="148"/>
      <c r="N20" s="148"/>
      <c r="O20" s="148"/>
      <c r="P20" s="148"/>
      <c r="Q20" s="148"/>
      <c r="R20" s="148"/>
      <c r="S20" s="148"/>
      <c r="T20" s="148"/>
      <c r="U20" s="148"/>
      <c r="V20" s="14"/>
      <c r="W20" s="14"/>
    </row>
    <row r="21" spans="1:31" ht="20.100000000000001" customHeight="1" x14ac:dyDescent="0.25">
      <c r="A21" s="13"/>
      <c r="B21" s="13"/>
      <c r="C21" s="180" t="s">
        <v>61</v>
      </c>
      <c r="D21" s="181"/>
      <c r="E21" s="181"/>
      <c r="F21" s="181"/>
      <c r="G21" s="181"/>
      <c r="H21" s="181"/>
      <c r="I21" s="181"/>
      <c r="J21" s="181"/>
      <c r="K21" s="181"/>
      <c r="L21" s="181"/>
      <c r="M21" s="181"/>
      <c r="N21" s="181"/>
      <c r="O21" s="181"/>
      <c r="P21" s="181"/>
      <c r="Q21" s="181"/>
      <c r="R21" s="181"/>
      <c r="S21" s="181"/>
      <c r="T21" s="181"/>
      <c r="U21" s="181"/>
      <c r="V21" s="14"/>
      <c r="W21" s="14"/>
    </row>
    <row r="22" spans="1:31" ht="9.9499999999999993" customHeight="1" x14ac:dyDescent="0.25">
      <c r="A22" s="13"/>
      <c r="B22" s="13"/>
      <c r="C22" s="148"/>
      <c r="D22" s="148"/>
      <c r="E22" s="148"/>
      <c r="F22" s="148"/>
      <c r="G22" s="148"/>
      <c r="H22" s="148"/>
      <c r="I22" s="148"/>
      <c r="J22" s="148"/>
      <c r="K22" s="148"/>
      <c r="L22" s="148"/>
      <c r="M22" s="148"/>
      <c r="N22" s="148"/>
      <c r="O22" s="148"/>
      <c r="P22" s="148"/>
      <c r="Q22" s="148"/>
      <c r="R22" s="148"/>
      <c r="S22" s="148"/>
      <c r="T22" s="148"/>
      <c r="U22" s="148"/>
      <c r="V22" s="14"/>
      <c r="W22" s="14"/>
    </row>
    <row r="23" spans="1:31" ht="20.100000000000001" customHeight="1" x14ac:dyDescent="0.25">
      <c r="A23" s="13"/>
      <c r="B23" s="13"/>
      <c r="C23" s="88"/>
      <c r="D23" s="104" t="s">
        <v>156</v>
      </c>
      <c r="E23" s="104"/>
      <c r="F23" s="104"/>
      <c r="G23" s="104"/>
      <c r="H23" s="104"/>
      <c r="I23" s="104"/>
      <c r="J23" s="104"/>
      <c r="K23" s="104"/>
      <c r="L23" s="88"/>
      <c r="M23" s="104" t="s">
        <v>158</v>
      </c>
      <c r="N23" s="104"/>
      <c r="O23" s="104"/>
      <c r="P23" s="104"/>
      <c r="Q23" s="104"/>
      <c r="R23" s="104"/>
      <c r="S23" s="104"/>
      <c r="T23" s="104"/>
      <c r="U23" s="104"/>
      <c r="V23" s="12"/>
      <c r="W23" s="14"/>
    </row>
    <row r="24" spans="1:31" s="32" customFormat="1" ht="9.9499999999999993" customHeight="1" x14ac:dyDescent="0.25">
      <c r="A24" s="30"/>
      <c r="B24" s="30"/>
      <c r="C24" s="1"/>
      <c r="D24" s="1"/>
      <c r="F24" s="72"/>
      <c r="G24" s="72"/>
      <c r="H24" s="72"/>
      <c r="I24" s="72"/>
      <c r="J24" s="72"/>
      <c r="L24" s="1"/>
      <c r="M24" s="1"/>
      <c r="P24" s="72"/>
      <c r="Q24" s="72"/>
      <c r="R24" s="72"/>
      <c r="S24" s="72"/>
      <c r="T24" s="72"/>
      <c r="U24" s="72"/>
      <c r="V24" s="31"/>
      <c r="W24" s="31"/>
    </row>
    <row r="25" spans="1:31" ht="20.100000000000001" customHeight="1" x14ac:dyDescent="0.25">
      <c r="A25" s="13"/>
      <c r="B25" s="13"/>
      <c r="C25" s="88"/>
      <c r="D25" s="104" t="s">
        <v>157</v>
      </c>
      <c r="E25" s="206"/>
      <c r="F25" s="206"/>
      <c r="G25" s="206"/>
      <c r="H25" s="206"/>
      <c r="I25" s="206"/>
      <c r="J25" s="206"/>
      <c r="K25" s="206"/>
      <c r="L25" s="88"/>
      <c r="M25" s="104" t="s">
        <v>159</v>
      </c>
      <c r="N25" s="206"/>
      <c r="O25" s="206"/>
      <c r="P25" s="206"/>
      <c r="Q25" s="206"/>
      <c r="R25" s="206"/>
      <c r="S25" s="206"/>
      <c r="T25" s="206"/>
      <c r="U25" s="206"/>
      <c r="V25" s="12"/>
      <c r="W25" s="14"/>
    </row>
    <row r="26" spans="1:31" s="32" customFormat="1" ht="9.9499999999999993" customHeight="1" x14ac:dyDescent="0.25">
      <c r="A26" s="30"/>
      <c r="B26" s="30"/>
      <c r="C26" s="1"/>
      <c r="D26" s="1"/>
      <c r="F26" s="72"/>
      <c r="G26" s="72"/>
      <c r="H26" s="72"/>
      <c r="I26" s="72"/>
      <c r="J26" s="72"/>
      <c r="L26" s="72"/>
      <c r="M26" s="72"/>
      <c r="P26" s="72"/>
      <c r="Q26" s="72"/>
      <c r="R26" s="72"/>
      <c r="S26" s="72"/>
      <c r="T26" s="72"/>
      <c r="U26" s="72"/>
      <c r="V26" s="31"/>
      <c r="W26" s="31"/>
    </row>
    <row r="27" spans="1:31" s="32" customFormat="1" ht="20.100000000000001" customHeight="1" x14ac:dyDescent="0.25">
      <c r="A27" s="30"/>
      <c r="B27" s="30"/>
      <c r="C27" s="88"/>
      <c r="D27" s="104" t="s">
        <v>155</v>
      </c>
      <c r="E27" s="206"/>
      <c r="F27" s="206"/>
      <c r="G27" s="206"/>
      <c r="H27" s="206"/>
      <c r="I27" s="206"/>
      <c r="J27" s="206"/>
      <c r="K27" s="206"/>
      <c r="L27" s="88"/>
      <c r="M27" s="104" t="s">
        <v>160</v>
      </c>
      <c r="N27" s="206"/>
      <c r="O27" s="206"/>
      <c r="P27" s="206"/>
      <c r="Q27" s="206"/>
      <c r="R27" s="206"/>
      <c r="S27" s="206"/>
      <c r="T27" s="206"/>
      <c r="U27" s="206"/>
      <c r="V27" s="31"/>
      <c r="W27" s="31"/>
    </row>
    <row r="28" spans="1:31" s="32" customFormat="1" ht="9.9499999999999993" customHeight="1" x14ac:dyDescent="0.25">
      <c r="A28" s="30"/>
      <c r="B28" s="30"/>
      <c r="C28" s="1"/>
      <c r="D28" s="1"/>
      <c r="F28" s="72"/>
      <c r="G28" s="72"/>
      <c r="H28" s="72"/>
      <c r="I28" s="72"/>
      <c r="J28" s="72"/>
      <c r="L28" s="72"/>
      <c r="M28" s="72"/>
      <c r="P28" s="72"/>
      <c r="Q28" s="72"/>
      <c r="R28" s="72"/>
      <c r="S28" s="72"/>
      <c r="T28" s="72"/>
      <c r="U28" s="72"/>
      <c r="V28" s="31"/>
      <c r="W28" s="31"/>
    </row>
    <row r="29" spans="1:31" s="32" customFormat="1" ht="20.100000000000001" customHeight="1" x14ac:dyDescent="0.25">
      <c r="A29" s="30"/>
      <c r="B29" s="30"/>
      <c r="C29" s="90"/>
      <c r="D29" s="202" t="str">
        <f>IF($C$27="X","EDIFICAÇÃO EXISTENTE TIPO 1 - ED1",IF($L$27="X","EDIFICAÇÃO EXISTENTE TIPO 1 - ED1",""))</f>
        <v/>
      </c>
      <c r="E29" s="202"/>
      <c r="F29" s="202"/>
      <c r="G29" s="202"/>
      <c r="H29" s="202"/>
      <c r="I29" s="202"/>
      <c r="J29" s="89"/>
      <c r="K29" s="89"/>
      <c r="L29" s="90"/>
      <c r="M29" s="202" t="str">
        <f>IF($C$27="X","EDIFICAÇÃO EXISTENTE TIPO 2 - ED2",IF($L$27="X","EDIFICAÇÃO EXISTENTE TIPO 2 - ED2",""))</f>
        <v/>
      </c>
      <c r="N29" s="202"/>
      <c r="O29" s="202"/>
      <c r="P29" s="202"/>
      <c r="Q29" s="202"/>
      <c r="R29" s="202"/>
      <c r="S29" s="202"/>
      <c r="T29" s="202"/>
      <c r="U29" s="89"/>
      <c r="V29" s="31"/>
      <c r="W29" s="31"/>
    </row>
    <row r="30" spans="1:31" s="32" customFormat="1" ht="9.9499999999999993" customHeight="1" x14ac:dyDescent="0.25">
      <c r="A30" s="30"/>
      <c r="B30" s="30"/>
      <c r="C30" s="1"/>
      <c r="D30" s="1"/>
      <c r="E30" s="1"/>
      <c r="F30" s="72"/>
      <c r="G30" s="72"/>
      <c r="H30" s="72"/>
      <c r="I30" s="72"/>
      <c r="J30" s="72"/>
      <c r="K30" s="72"/>
      <c r="L30" s="72"/>
      <c r="M30" s="72"/>
      <c r="N30" s="72"/>
      <c r="O30" s="72"/>
      <c r="P30" s="72"/>
      <c r="Q30" s="72"/>
      <c r="R30" s="72"/>
      <c r="S30" s="72"/>
      <c r="T30" s="72"/>
      <c r="U30" s="72"/>
      <c r="V30" s="31"/>
      <c r="W30" s="31"/>
    </row>
    <row r="31" spans="1:31" s="59" customFormat="1" ht="20.100000000000001" customHeight="1" x14ac:dyDescent="0.25">
      <c r="A31" s="13"/>
      <c r="B31" s="13"/>
      <c r="C31" s="180" t="s">
        <v>62</v>
      </c>
      <c r="D31" s="181"/>
      <c r="E31" s="181"/>
      <c r="F31" s="181"/>
      <c r="G31" s="181"/>
      <c r="H31" s="181"/>
      <c r="I31" s="181"/>
      <c r="J31" s="181"/>
      <c r="K31" s="181"/>
      <c r="L31" s="181"/>
      <c r="M31" s="181"/>
      <c r="N31" s="181"/>
      <c r="O31" s="181"/>
      <c r="P31" s="181"/>
      <c r="Q31" s="181"/>
      <c r="R31" s="181"/>
      <c r="S31" s="181"/>
      <c r="T31" s="181"/>
      <c r="U31" s="181"/>
      <c r="V31" s="14"/>
      <c r="W31" s="14"/>
      <c r="AC31" s="60"/>
      <c r="AD31" s="60"/>
      <c r="AE31" s="60"/>
    </row>
    <row r="32" spans="1:31" s="59" customFormat="1" ht="9.9499999999999993" customHeight="1" x14ac:dyDescent="0.25">
      <c r="A32" s="13"/>
      <c r="B32" s="13"/>
      <c r="C32" s="148"/>
      <c r="D32" s="148"/>
      <c r="E32" s="148"/>
      <c r="F32" s="148"/>
      <c r="G32" s="148"/>
      <c r="H32" s="148"/>
      <c r="I32" s="148"/>
      <c r="J32" s="148"/>
      <c r="K32" s="148"/>
      <c r="L32" s="148"/>
      <c r="M32" s="148"/>
      <c r="N32" s="148"/>
      <c r="O32" s="148"/>
      <c r="P32" s="148"/>
      <c r="Q32" s="148"/>
      <c r="R32" s="148"/>
      <c r="S32" s="148"/>
      <c r="T32" s="148"/>
      <c r="U32" s="148"/>
      <c r="V32" s="14"/>
      <c r="W32" s="14"/>
      <c r="AC32" s="60"/>
      <c r="AD32" s="60"/>
      <c r="AE32" s="60"/>
    </row>
    <row r="33" spans="1:31" s="59" customFormat="1" ht="20.100000000000001" customHeight="1" x14ac:dyDescent="0.25">
      <c r="A33" s="13"/>
      <c r="B33" s="26"/>
      <c r="C33" s="88"/>
      <c r="D33" s="182" t="s">
        <v>149</v>
      </c>
      <c r="E33" s="183"/>
      <c r="F33" s="183"/>
      <c r="G33" s="183"/>
      <c r="H33" s="183"/>
      <c r="I33" s="183"/>
      <c r="J33" s="183"/>
      <c r="K33" s="183"/>
      <c r="L33" s="97" t="s">
        <v>8</v>
      </c>
      <c r="M33" s="97"/>
      <c r="N33" s="97"/>
      <c r="O33" s="96"/>
      <c r="P33" s="96"/>
      <c r="Q33" s="96"/>
      <c r="R33" s="96"/>
      <c r="S33" s="96"/>
      <c r="T33" s="96"/>
      <c r="U33" s="96"/>
      <c r="V33" s="29"/>
      <c r="W33" s="14"/>
      <c r="AC33" s="60"/>
      <c r="AD33" s="60"/>
      <c r="AE33" s="60"/>
    </row>
    <row r="34" spans="1:31" s="32" customFormat="1" ht="9.9499999999999993" customHeight="1" x14ac:dyDescent="0.25">
      <c r="A34" s="30"/>
      <c r="B34" s="40"/>
      <c r="C34" s="15"/>
      <c r="D34" s="33"/>
      <c r="E34" s="15"/>
      <c r="F34" s="69"/>
      <c r="G34" s="69"/>
      <c r="H34" s="69"/>
      <c r="I34" s="69"/>
      <c r="J34" s="69"/>
      <c r="K34" s="69"/>
      <c r="L34" s="69"/>
      <c r="M34" s="69"/>
      <c r="N34" s="69"/>
      <c r="O34" s="69"/>
      <c r="P34" s="69"/>
      <c r="Q34" s="69"/>
      <c r="R34" s="69"/>
      <c r="S34" s="69"/>
      <c r="T34" s="69"/>
      <c r="U34" s="69"/>
      <c r="V34" s="41"/>
      <c r="W34" s="31"/>
    </row>
    <row r="35" spans="1:31" s="59" customFormat="1" ht="20.100000000000001" customHeight="1" x14ac:dyDescent="0.25">
      <c r="A35" s="13"/>
      <c r="B35" s="26"/>
      <c r="C35" s="88"/>
      <c r="D35" s="182" t="s">
        <v>150</v>
      </c>
      <c r="E35" s="183"/>
      <c r="F35" s="183"/>
      <c r="G35" s="183"/>
      <c r="H35" s="183"/>
      <c r="I35" s="183"/>
      <c r="J35" s="183"/>
      <c r="K35" s="183"/>
      <c r="L35" s="97" t="s">
        <v>8</v>
      </c>
      <c r="M35" s="97"/>
      <c r="N35" s="97"/>
      <c r="O35" s="96"/>
      <c r="P35" s="96"/>
      <c r="Q35" s="96"/>
      <c r="R35" s="96"/>
      <c r="S35" s="96"/>
      <c r="T35" s="96"/>
      <c r="U35" s="96"/>
      <c r="V35" s="17"/>
      <c r="W35" s="14"/>
      <c r="AC35" s="60"/>
      <c r="AD35" s="60"/>
      <c r="AE35" s="60"/>
    </row>
    <row r="36" spans="1:31" s="32" customFormat="1" ht="9.9499999999999993" customHeight="1" x14ac:dyDescent="0.25">
      <c r="A36" s="30"/>
      <c r="B36" s="40"/>
      <c r="C36" s="15"/>
      <c r="D36" s="33"/>
      <c r="E36" s="15"/>
      <c r="F36" s="69"/>
      <c r="G36" s="69"/>
      <c r="H36" s="69"/>
      <c r="I36" s="69"/>
      <c r="J36" s="69"/>
      <c r="K36" s="69"/>
      <c r="L36" s="69"/>
      <c r="M36" s="69"/>
      <c r="N36" s="69"/>
      <c r="O36" s="69"/>
      <c r="P36" s="69"/>
      <c r="Q36" s="69"/>
      <c r="R36" s="69"/>
      <c r="S36" s="69"/>
      <c r="T36" s="69"/>
      <c r="U36" s="69"/>
      <c r="V36" s="41"/>
      <c r="W36" s="31"/>
    </row>
    <row r="37" spans="1:31" s="59" customFormat="1" ht="20.100000000000001" customHeight="1" x14ac:dyDescent="0.25">
      <c r="A37" s="13"/>
      <c r="B37" s="26"/>
      <c r="C37" s="88"/>
      <c r="D37" s="182" t="s">
        <v>151</v>
      </c>
      <c r="E37" s="183"/>
      <c r="F37" s="183"/>
      <c r="G37" s="183"/>
      <c r="H37" s="183"/>
      <c r="I37" s="183"/>
      <c r="J37" s="183"/>
      <c r="K37" s="183"/>
      <c r="L37" s="97" t="s">
        <v>8</v>
      </c>
      <c r="M37" s="97"/>
      <c r="N37" s="97"/>
      <c r="O37" s="96"/>
      <c r="P37" s="96"/>
      <c r="Q37" s="96"/>
      <c r="R37" s="96"/>
      <c r="S37" s="96"/>
      <c r="T37" s="96"/>
      <c r="U37" s="96"/>
      <c r="V37" s="17"/>
      <c r="W37" s="14"/>
      <c r="AC37" s="60"/>
      <c r="AD37" s="60"/>
      <c r="AE37" s="60"/>
    </row>
    <row r="38" spans="1:31" s="59" customFormat="1" ht="9.9499999999999993" customHeight="1" x14ac:dyDescent="0.25">
      <c r="A38" s="13"/>
      <c r="B38" s="26"/>
      <c r="C38" s="4"/>
      <c r="D38" s="20"/>
      <c r="E38" s="18"/>
      <c r="F38" s="18"/>
      <c r="G38" s="18"/>
      <c r="H38" s="18"/>
      <c r="I38" s="18"/>
      <c r="J38" s="18"/>
      <c r="K38" s="18"/>
      <c r="L38" s="18"/>
      <c r="M38" s="18"/>
      <c r="N38" s="18"/>
      <c r="O38" s="18"/>
      <c r="P38" s="18"/>
      <c r="Q38" s="18"/>
      <c r="R38" s="18"/>
      <c r="S38" s="18"/>
      <c r="T38" s="18"/>
      <c r="U38" s="18"/>
      <c r="V38" s="29"/>
      <c r="W38" s="14"/>
      <c r="AC38" s="60"/>
      <c r="AD38" s="60"/>
      <c r="AE38" s="60"/>
    </row>
    <row r="39" spans="1:31" s="59" customFormat="1" ht="20.100000000000001" customHeight="1" x14ac:dyDescent="0.25">
      <c r="A39" s="13"/>
      <c r="B39" s="26"/>
      <c r="C39" s="16"/>
      <c r="D39" s="182" t="s">
        <v>152</v>
      </c>
      <c r="E39" s="183"/>
      <c r="F39" s="183"/>
      <c r="G39" s="183"/>
      <c r="H39" s="183"/>
      <c r="I39" s="183"/>
      <c r="J39" s="183"/>
      <c r="K39" s="183"/>
      <c r="L39" s="97" t="s">
        <v>8</v>
      </c>
      <c r="M39" s="97"/>
      <c r="N39" s="97"/>
      <c r="O39" s="96"/>
      <c r="P39" s="96"/>
      <c r="Q39" s="96"/>
      <c r="R39" s="96"/>
      <c r="S39" s="96"/>
      <c r="T39" s="96"/>
      <c r="U39" s="96"/>
      <c r="V39" s="17"/>
      <c r="W39" s="14"/>
      <c r="AC39" s="60"/>
      <c r="AD39" s="60"/>
      <c r="AE39" s="60"/>
    </row>
    <row r="40" spans="1:31" s="59" customFormat="1" ht="9.9499999999999993" customHeight="1" x14ac:dyDescent="0.25">
      <c r="A40" s="13"/>
      <c r="B40" s="26"/>
      <c r="C40" s="98"/>
      <c r="D40" s="98"/>
      <c r="E40" s="98"/>
      <c r="F40" s="98"/>
      <c r="G40" s="98"/>
      <c r="H40" s="98"/>
      <c r="I40" s="98"/>
      <c r="J40" s="98"/>
      <c r="K40" s="98"/>
      <c r="L40" s="98"/>
      <c r="M40" s="98"/>
      <c r="N40" s="98"/>
      <c r="O40" s="98"/>
      <c r="P40" s="98"/>
      <c r="Q40" s="98"/>
      <c r="R40" s="98"/>
      <c r="S40" s="98"/>
      <c r="T40" s="98"/>
      <c r="U40" s="98"/>
      <c r="V40" s="29"/>
      <c r="W40" s="14"/>
      <c r="AC40" s="60"/>
      <c r="AD40" s="60"/>
      <c r="AE40" s="60"/>
    </row>
    <row r="41" spans="1:31" s="59" customFormat="1" ht="20.100000000000001" customHeight="1" x14ac:dyDescent="0.25">
      <c r="A41" s="13"/>
      <c r="B41" s="13"/>
      <c r="C41" s="180" t="s">
        <v>63</v>
      </c>
      <c r="D41" s="181"/>
      <c r="E41" s="181"/>
      <c r="F41" s="181"/>
      <c r="G41" s="181"/>
      <c r="H41" s="181"/>
      <c r="I41" s="181"/>
      <c r="J41" s="181"/>
      <c r="K41" s="181"/>
      <c r="L41" s="181"/>
      <c r="M41" s="181"/>
      <c r="N41" s="181"/>
      <c r="O41" s="181"/>
      <c r="P41" s="181"/>
      <c r="Q41" s="181"/>
      <c r="R41" s="181"/>
      <c r="S41" s="181"/>
      <c r="T41" s="181"/>
      <c r="U41" s="181"/>
      <c r="V41" s="14"/>
      <c r="W41" s="14"/>
      <c r="AC41" s="60"/>
      <c r="AD41" s="60"/>
      <c r="AE41" s="60"/>
    </row>
    <row r="42" spans="1:31" s="59" customFormat="1" ht="9.9499999999999993" customHeight="1" x14ac:dyDescent="0.25">
      <c r="A42" s="13"/>
      <c r="B42" s="13"/>
      <c r="C42" s="148"/>
      <c r="D42" s="148"/>
      <c r="E42" s="148"/>
      <c r="F42" s="148"/>
      <c r="G42" s="148"/>
      <c r="H42" s="148"/>
      <c r="I42" s="148"/>
      <c r="J42" s="148"/>
      <c r="K42" s="148"/>
      <c r="L42" s="148"/>
      <c r="M42" s="148"/>
      <c r="N42" s="148"/>
      <c r="O42" s="148"/>
      <c r="P42" s="148"/>
      <c r="Q42" s="148"/>
      <c r="R42" s="148"/>
      <c r="S42" s="148"/>
      <c r="T42" s="148"/>
      <c r="U42" s="148"/>
      <c r="V42" s="14"/>
      <c r="W42" s="14"/>
      <c r="AC42" s="60"/>
      <c r="AD42" s="60"/>
      <c r="AE42" s="60"/>
    </row>
    <row r="43" spans="1:31" s="59" customFormat="1" ht="20.100000000000001" customHeight="1" x14ac:dyDescent="0.25">
      <c r="A43" s="13"/>
      <c r="B43" s="195" t="s">
        <v>9</v>
      </c>
      <c r="C43" s="190"/>
      <c r="D43" s="190"/>
      <c r="E43" s="100"/>
      <c r="F43" s="100"/>
      <c r="G43" s="100"/>
      <c r="H43" s="140" t="s">
        <v>94</v>
      </c>
      <c r="I43" s="99"/>
      <c r="J43" s="99"/>
      <c r="K43" s="99"/>
      <c r="L43" s="103"/>
      <c r="M43" s="103"/>
      <c r="N43" s="103"/>
      <c r="O43" s="103"/>
      <c r="P43" s="103"/>
      <c r="Q43" s="101" t="s">
        <v>10</v>
      </c>
      <c r="R43" s="101"/>
      <c r="S43" s="102"/>
      <c r="T43" s="102"/>
      <c r="U43" s="102"/>
      <c r="V43" s="29"/>
      <c r="W43" s="14"/>
      <c r="AC43" s="60"/>
      <c r="AD43" s="60"/>
      <c r="AE43" s="60"/>
    </row>
    <row r="44" spans="1:31" s="7" customFormat="1" ht="9.9499999999999993" customHeight="1" x14ac:dyDescent="0.25">
      <c r="A44" s="13"/>
      <c r="B44" s="26"/>
      <c r="C44" s="28"/>
      <c r="D44" s="74"/>
      <c r="E44" s="74"/>
      <c r="F44" s="70"/>
      <c r="G44" s="70"/>
      <c r="H44" s="70"/>
      <c r="I44" s="21"/>
      <c r="J44" s="21"/>
      <c r="K44" s="21"/>
      <c r="L44" s="18"/>
      <c r="M44" s="18"/>
      <c r="N44" s="71"/>
      <c r="O44" s="71"/>
      <c r="P44" s="71"/>
      <c r="Q44" s="71"/>
      <c r="R44" s="22"/>
      <c r="S44" s="22"/>
      <c r="T44" s="22"/>
      <c r="U44" s="18"/>
      <c r="V44" s="29"/>
      <c r="W44" s="14"/>
    </row>
    <row r="45" spans="1:31" s="59" customFormat="1" ht="20.100000000000001" customHeight="1" x14ac:dyDescent="0.25">
      <c r="A45" s="13"/>
      <c r="B45" s="188" t="s">
        <v>93</v>
      </c>
      <c r="C45" s="140"/>
      <c r="D45" s="140"/>
      <c r="E45" s="191"/>
      <c r="F45" s="191"/>
      <c r="G45" s="191"/>
      <c r="H45" s="140" t="s">
        <v>92</v>
      </c>
      <c r="I45" s="99"/>
      <c r="J45" s="99"/>
      <c r="K45" s="99"/>
      <c r="L45" s="103"/>
      <c r="M45" s="103"/>
      <c r="N45" s="103"/>
      <c r="O45" s="103"/>
      <c r="P45" s="103"/>
      <c r="Q45" s="101" t="s">
        <v>11</v>
      </c>
      <c r="R45" s="190"/>
      <c r="S45" s="102"/>
      <c r="T45" s="102"/>
      <c r="U45" s="102"/>
      <c r="V45" s="29"/>
      <c r="W45" s="14"/>
      <c r="AC45" s="60"/>
      <c r="AD45" s="60"/>
      <c r="AE45" s="60"/>
    </row>
    <row r="46" spans="1:31" s="59" customFormat="1" ht="9.9499999999999993" customHeight="1" x14ac:dyDescent="0.25">
      <c r="A46" s="13"/>
      <c r="B46" s="26"/>
      <c r="C46" s="28"/>
      <c r="D46" s="74"/>
      <c r="E46" s="74"/>
      <c r="F46" s="74"/>
      <c r="G46" s="74"/>
      <c r="H46" s="74"/>
      <c r="I46" s="74"/>
      <c r="J46" s="74"/>
      <c r="K46" s="74"/>
      <c r="L46" s="74"/>
      <c r="M46" s="74"/>
      <c r="N46" s="74"/>
      <c r="O46" s="74"/>
      <c r="P46" s="74"/>
      <c r="Q46" s="74"/>
      <c r="R46" s="74"/>
      <c r="S46" s="74"/>
      <c r="T46" s="74"/>
      <c r="U46" s="74"/>
      <c r="V46" s="29"/>
      <c r="W46" s="14"/>
      <c r="AC46" s="60"/>
      <c r="AD46" s="60"/>
      <c r="AE46" s="60"/>
    </row>
    <row r="47" spans="1:31" s="59" customFormat="1" ht="20.100000000000001" customHeight="1" x14ac:dyDescent="0.25">
      <c r="A47" s="13"/>
      <c r="B47" s="179" t="s">
        <v>153</v>
      </c>
      <c r="C47" s="150"/>
      <c r="D47" s="150"/>
      <c r="E47" s="150"/>
      <c r="F47" s="150"/>
      <c r="G47" s="189"/>
      <c r="H47" s="194"/>
      <c r="I47" s="194"/>
      <c r="J47" s="194"/>
      <c r="K47" s="187" t="s">
        <v>154</v>
      </c>
      <c r="L47" s="187"/>
      <c r="M47" s="187"/>
      <c r="N47" s="187"/>
      <c r="O47" s="187"/>
      <c r="P47" s="187"/>
      <c r="Q47" s="189"/>
      <c r="R47" s="189"/>
      <c r="S47" s="189"/>
      <c r="T47" s="189"/>
      <c r="U47" s="54"/>
      <c r="V47" s="29"/>
      <c r="W47" s="14"/>
      <c r="AC47" s="60"/>
      <c r="AD47" s="60"/>
      <c r="AE47" s="60"/>
    </row>
    <row r="48" spans="1:31" s="59" customFormat="1" ht="9.9499999999999993" customHeight="1" x14ac:dyDescent="0.25">
      <c r="A48" s="13"/>
      <c r="B48" s="13"/>
      <c r="C48" s="7"/>
      <c r="D48" s="83"/>
      <c r="E48" s="83"/>
      <c r="F48" s="83"/>
      <c r="G48" s="83"/>
      <c r="H48" s="83"/>
      <c r="I48" s="83"/>
      <c r="J48" s="83"/>
      <c r="K48" s="83"/>
      <c r="L48" s="83"/>
      <c r="M48" s="83"/>
      <c r="N48" s="83"/>
      <c r="O48" s="83"/>
      <c r="P48" s="83"/>
      <c r="Q48" s="83"/>
      <c r="R48" s="83"/>
      <c r="S48" s="83"/>
      <c r="T48" s="83"/>
      <c r="U48" s="83"/>
      <c r="V48" s="14"/>
      <c r="W48" s="14"/>
      <c r="AC48" s="60"/>
      <c r="AD48" s="60"/>
      <c r="AE48" s="60"/>
    </row>
    <row r="49" spans="1:31" s="59" customFormat="1" ht="20.100000000000001" customHeight="1" x14ac:dyDescent="0.25">
      <c r="A49" s="13"/>
      <c r="B49" s="13"/>
      <c r="C49" s="156" t="s">
        <v>64</v>
      </c>
      <c r="D49" s="156"/>
      <c r="E49" s="156"/>
      <c r="F49" s="156"/>
      <c r="G49" s="156"/>
      <c r="H49" s="156"/>
      <c r="I49" s="156"/>
      <c r="J49" s="156"/>
      <c r="K49" s="156"/>
      <c r="L49" s="156"/>
      <c r="M49" s="156"/>
      <c r="N49" s="156"/>
      <c r="O49" s="156"/>
      <c r="P49" s="156"/>
      <c r="Q49" s="156"/>
      <c r="R49" s="156"/>
      <c r="S49" s="156"/>
      <c r="T49" s="156"/>
      <c r="U49" s="156"/>
      <c r="V49" s="14"/>
      <c r="W49" s="14"/>
      <c r="AC49" s="60"/>
      <c r="AD49" s="60"/>
      <c r="AE49" s="60"/>
    </row>
    <row r="50" spans="1:31" s="59" customFormat="1" ht="9.9499999999999993" customHeight="1" x14ac:dyDescent="0.25">
      <c r="A50" s="13"/>
      <c r="B50" s="13"/>
      <c r="C50" s="7"/>
      <c r="D50" s="83"/>
      <c r="E50" s="83"/>
      <c r="F50" s="83"/>
      <c r="G50" s="83"/>
      <c r="H50" s="83"/>
      <c r="I50" s="83"/>
      <c r="J50" s="83"/>
      <c r="K50" s="83"/>
      <c r="L50" s="83"/>
      <c r="M50" s="83"/>
      <c r="N50" s="83"/>
      <c r="O50" s="83"/>
      <c r="P50" s="83"/>
      <c r="Q50" s="83"/>
      <c r="R50" s="83"/>
      <c r="S50" s="83"/>
      <c r="T50" s="83"/>
      <c r="U50" s="83"/>
      <c r="V50" s="14"/>
      <c r="W50" s="14"/>
      <c r="AC50" s="60"/>
      <c r="AD50" s="60"/>
      <c r="AE50" s="60"/>
    </row>
    <row r="51" spans="1:31" s="59" customFormat="1" ht="20.100000000000001" customHeight="1" x14ac:dyDescent="0.25">
      <c r="A51" s="13"/>
      <c r="B51" s="13"/>
      <c r="C51" s="112" t="s">
        <v>65</v>
      </c>
      <c r="D51" s="112"/>
      <c r="E51" s="144"/>
      <c r="F51" s="144"/>
      <c r="G51" s="144"/>
      <c r="H51" s="144"/>
      <c r="I51" s="144"/>
      <c r="J51" s="144"/>
      <c r="K51" s="144"/>
      <c r="L51" s="144"/>
      <c r="M51" s="144"/>
      <c r="N51" s="144"/>
      <c r="O51" s="144"/>
      <c r="P51" s="144"/>
      <c r="Q51" s="144"/>
      <c r="R51" s="140" t="s">
        <v>12</v>
      </c>
      <c r="S51" s="140"/>
      <c r="T51" s="147"/>
      <c r="U51" s="147"/>
      <c r="V51" s="14"/>
      <c r="W51" s="14"/>
      <c r="AC51" s="60"/>
      <c r="AD51" s="60"/>
      <c r="AE51" s="60"/>
    </row>
    <row r="52" spans="1:31" s="59" customFormat="1" ht="9.9499999999999993" customHeight="1" x14ac:dyDescent="0.25">
      <c r="A52" s="13"/>
      <c r="B52" s="13"/>
      <c r="C52" s="75"/>
      <c r="D52" s="75"/>
      <c r="E52" s="83"/>
      <c r="F52" s="75"/>
      <c r="G52" s="75"/>
      <c r="H52" s="75"/>
      <c r="I52" s="75"/>
      <c r="J52" s="75"/>
      <c r="K52" s="75"/>
      <c r="L52" s="75"/>
      <c r="M52" s="75"/>
      <c r="N52" s="75"/>
      <c r="O52" s="75"/>
      <c r="P52" s="75"/>
      <c r="Q52" s="75"/>
      <c r="R52" s="77"/>
      <c r="S52" s="77"/>
      <c r="T52" s="77"/>
      <c r="U52" s="77"/>
      <c r="V52" s="14"/>
      <c r="W52" s="14"/>
      <c r="AC52" s="60"/>
      <c r="AD52" s="60"/>
      <c r="AE52" s="60"/>
    </row>
    <row r="53" spans="1:31" s="59" customFormat="1" ht="20.100000000000001" customHeight="1" x14ac:dyDescent="0.25">
      <c r="A53" s="13"/>
      <c r="B53" s="13"/>
      <c r="C53" s="112" t="s">
        <v>4</v>
      </c>
      <c r="D53" s="112"/>
      <c r="E53" s="144"/>
      <c r="F53" s="144"/>
      <c r="G53" s="144"/>
      <c r="H53" s="144"/>
      <c r="I53" s="144"/>
      <c r="J53" s="144"/>
      <c r="K53" s="144"/>
      <c r="L53" s="144"/>
      <c r="M53" s="144"/>
      <c r="N53" s="144"/>
      <c r="O53" s="72"/>
      <c r="P53" s="140" t="s">
        <v>5</v>
      </c>
      <c r="Q53" s="140"/>
      <c r="R53" s="145"/>
      <c r="S53" s="145"/>
      <c r="T53" s="145"/>
      <c r="U53" s="145"/>
      <c r="V53" s="14"/>
      <c r="W53" s="14"/>
      <c r="AC53" s="60"/>
      <c r="AD53" s="60"/>
      <c r="AE53" s="60"/>
    </row>
    <row r="54" spans="1:31" s="59" customFormat="1" ht="9.9499999999999993" customHeight="1" x14ac:dyDescent="0.25">
      <c r="A54" s="13"/>
      <c r="B54" s="13"/>
      <c r="C54" s="7"/>
      <c r="D54" s="146" t="s">
        <v>13</v>
      </c>
      <c r="E54" s="146"/>
      <c r="F54" s="146"/>
      <c r="G54" s="146"/>
      <c r="H54" s="146"/>
      <c r="I54" s="146"/>
      <c r="J54" s="146"/>
      <c r="K54" s="146"/>
      <c r="L54" s="146"/>
      <c r="M54" s="146"/>
      <c r="N54" s="146"/>
      <c r="O54" s="146"/>
      <c r="P54" s="146"/>
      <c r="Q54" s="146"/>
      <c r="R54" s="146"/>
      <c r="S54" s="146"/>
      <c r="T54" s="146"/>
      <c r="U54" s="146"/>
      <c r="V54" s="14"/>
      <c r="W54" s="14"/>
      <c r="AC54" s="60"/>
      <c r="AD54" s="60"/>
      <c r="AE54" s="60"/>
    </row>
    <row r="55" spans="1:31" s="59" customFormat="1" ht="20.100000000000001" customHeight="1" x14ac:dyDescent="0.25">
      <c r="A55" s="13"/>
      <c r="B55" s="13"/>
      <c r="C55" s="156" t="s">
        <v>66</v>
      </c>
      <c r="D55" s="156"/>
      <c r="E55" s="156"/>
      <c r="F55" s="156"/>
      <c r="G55" s="156"/>
      <c r="H55" s="156"/>
      <c r="I55" s="156"/>
      <c r="J55" s="156"/>
      <c r="K55" s="156"/>
      <c r="L55" s="156"/>
      <c r="M55" s="156"/>
      <c r="N55" s="156"/>
      <c r="O55" s="156"/>
      <c r="P55" s="156"/>
      <c r="Q55" s="156"/>
      <c r="R55" s="156"/>
      <c r="S55" s="156"/>
      <c r="T55" s="156"/>
      <c r="U55" s="156"/>
      <c r="V55" s="14"/>
      <c r="W55" s="14"/>
      <c r="AC55" s="60"/>
      <c r="AD55" s="60"/>
      <c r="AE55" s="60"/>
    </row>
    <row r="56" spans="1:31" s="59" customFormat="1" ht="9.9499999999999993" customHeight="1" x14ac:dyDescent="0.25">
      <c r="A56" s="13"/>
      <c r="B56" s="26"/>
      <c r="C56" s="28"/>
      <c r="D56" s="74"/>
      <c r="E56" s="74"/>
      <c r="F56" s="74"/>
      <c r="G56" s="74"/>
      <c r="H56" s="74"/>
      <c r="I56" s="74"/>
      <c r="J56" s="74"/>
      <c r="K56" s="74"/>
      <c r="L56" s="74"/>
      <c r="M56" s="74"/>
      <c r="N56" s="74"/>
      <c r="O56" s="74"/>
      <c r="P56" s="74"/>
      <c r="Q56" s="74"/>
      <c r="R56" s="74"/>
      <c r="S56" s="74"/>
      <c r="T56" s="74"/>
      <c r="U56" s="74"/>
      <c r="V56" s="29"/>
      <c r="W56" s="14"/>
      <c r="AC56" s="60"/>
      <c r="AD56" s="60"/>
      <c r="AE56" s="60"/>
    </row>
    <row r="57" spans="1:31" s="59" customFormat="1" ht="20.100000000000001" customHeight="1" x14ac:dyDescent="0.25">
      <c r="A57" s="13"/>
      <c r="B57" s="193" t="s">
        <v>14</v>
      </c>
      <c r="C57" s="99"/>
      <c r="D57" s="99"/>
      <c r="E57" s="99"/>
      <c r="F57" s="102"/>
      <c r="G57" s="102"/>
      <c r="H57" s="187" t="s">
        <v>99</v>
      </c>
      <c r="I57" s="187"/>
      <c r="J57" s="187"/>
      <c r="K57" s="187"/>
      <c r="L57" s="184"/>
      <c r="M57" s="184"/>
      <c r="N57" s="184"/>
      <c r="O57" s="184"/>
      <c r="P57" s="184"/>
      <c r="Q57" s="185" t="s">
        <v>17</v>
      </c>
      <c r="R57" s="186"/>
      <c r="S57" s="102"/>
      <c r="T57" s="102"/>
      <c r="U57" s="102"/>
      <c r="V57" s="29"/>
      <c r="W57" s="14"/>
      <c r="AC57" s="60"/>
      <c r="AD57" s="60"/>
      <c r="AE57" s="60"/>
    </row>
    <row r="58" spans="1:31" s="59" customFormat="1" ht="9.9499999999999993" customHeight="1" x14ac:dyDescent="0.25">
      <c r="A58" s="13"/>
      <c r="B58" s="26"/>
      <c r="C58" s="86"/>
      <c r="D58" s="70"/>
      <c r="E58" s="70"/>
      <c r="F58" s="24"/>
      <c r="G58" s="20"/>
      <c r="H58" s="24"/>
      <c r="I58" s="56"/>
      <c r="J58" s="55"/>
      <c r="K58" s="55"/>
      <c r="L58" s="20"/>
      <c r="M58" s="73"/>
      <c r="N58" s="73"/>
      <c r="O58" s="73"/>
      <c r="P58" s="20"/>
      <c r="Q58" s="73"/>
      <c r="R58" s="20"/>
      <c r="S58" s="25"/>
      <c r="T58" s="25"/>
      <c r="U58" s="74"/>
      <c r="V58" s="29"/>
      <c r="W58" s="14"/>
      <c r="AC58" s="60"/>
      <c r="AD58" s="60"/>
      <c r="AE58" s="60"/>
    </row>
    <row r="59" spans="1:31" s="59" customFormat="1" ht="20.100000000000001" customHeight="1" x14ac:dyDescent="0.25">
      <c r="A59" s="13"/>
      <c r="B59" s="192" t="s">
        <v>113</v>
      </c>
      <c r="C59" s="190"/>
      <c r="D59" s="190"/>
      <c r="E59" s="190"/>
      <c r="F59" s="102"/>
      <c r="G59" s="102"/>
      <c r="H59" s="54"/>
      <c r="I59" s="187" t="s">
        <v>15</v>
      </c>
      <c r="J59" s="187"/>
      <c r="K59" s="187"/>
      <c r="L59" s="102"/>
      <c r="M59" s="102"/>
      <c r="N59" s="102"/>
      <c r="O59" s="102"/>
      <c r="P59" s="102"/>
      <c r="Q59" s="143" t="s">
        <v>122</v>
      </c>
      <c r="R59" s="105"/>
      <c r="S59" s="102"/>
      <c r="T59" s="102"/>
      <c r="U59" s="102"/>
      <c r="V59" s="29"/>
      <c r="W59" s="14"/>
      <c r="AC59" s="60"/>
      <c r="AD59" s="60"/>
      <c r="AE59" s="60"/>
    </row>
    <row r="60" spans="1:31" s="59" customFormat="1" ht="9.9499999999999993" customHeight="1" x14ac:dyDescent="0.25">
      <c r="A60" s="13"/>
      <c r="B60" s="26"/>
      <c r="C60" s="86"/>
      <c r="D60" s="70" t="s">
        <v>16</v>
      </c>
      <c r="E60" s="70"/>
      <c r="F60" s="24"/>
      <c r="G60" s="20"/>
      <c r="H60" s="24"/>
      <c r="I60" s="24"/>
      <c r="J60" s="23"/>
      <c r="K60" s="23"/>
      <c r="L60" s="20"/>
      <c r="M60" s="73"/>
      <c r="N60" s="73"/>
      <c r="O60" s="73"/>
      <c r="P60" s="20"/>
      <c r="Q60" s="73"/>
      <c r="R60" s="25"/>
      <c r="S60" s="25"/>
      <c r="T60" s="25"/>
      <c r="U60" s="74"/>
      <c r="V60" s="29"/>
      <c r="W60" s="14"/>
      <c r="AC60" s="60"/>
      <c r="AD60" s="60"/>
      <c r="AE60" s="60"/>
    </row>
    <row r="61" spans="1:31" s="59" customFormat="1" ht="19.5" customHeight="1" x14ac:dyDescent="0.25">
      <c r="A61" s="13"/>
      <c r="B61" s="179" t="s">
        <v>81</v>
      </c>
      <c r="C61" s="150"/>
      <c r="D61" s="150"/>
      <c r="E61" s="150"/>
      <c r="F61" s="150"/>
      <c r="G61" s="102"/>
      <c r="H61" s="102"/>
      <c r="I61" s="102"/>
      <c r="J61" s="102"/>
      <c r="K61" s="187" t="s">
        <v>82</v>
      </c>
      <c r="L61" s="187"/>
      <c r="M61" s="187"/>
      <c r="N61" s="187"/>
      <c r="O61" s="141"/>
      <c r="P61" s="141"/>
      <c r="Q61" s="141"/>
      <c r="R61" s="141"/>
      <c r="S61" s="54"/>
      <c r="T61" s="54"/>
      <c r="U61" s="54"/>
      <c r="V61" s="29"/>
      <c r="W61" s="14"/>
      <c r="AC61" s="60"/>
      <c r="AD61" s="60"/>
      <c r="AE61" s="60"/>
    </row>
    <row r="62" spans="1:31" s="20" customFormat="1" ht="9.9499999999999993" customHeight="1" x14ac:dyDescent="0.25">
      <c r="A62" s="13"/>
      <c r="B62" s="26"/>
      <c r="C62" s="86"/>
      <c r="D62" s="70" t="s">
        <v>16</v>
      </c>
      <c r="E62" s="70"/>
      <c r="F62" s="24"/>
      <c r="H62" s="24"/>
      <c r="I62" s="24"/>
      <c r="J62" s="23"/>
      <c r="K62" s="23"/>
      <c r="M62" s="73"/>
      <c r="N62" s="73"/>
      <c r="O62" s="73"/>
      <c r="Q62" s="73"/>
      <c r="R62" s="25"/>
      <c r="S62" s="25"/>
      <c r="T62" s="25"/>
      <c r="U62" s="74"/>
      <c r="V62" s="29"/>
      <c r="W62" s="14"/>
    </row>
    <row r="63" spans="1:31" s="42" customFormat="1" ht="20.100000000000001" customHeight="1" x14ac:dyDescent="0.25">
      <c r="A63" s="13"/>
      <c r="B63" s="188" t="s">
        <v>164</v>
      </c>
      <c r="C63" s="140"/>
      <c r="D63" s="140"/>
      <c r="E63" s="140"/>
      <c r="F63" s="140"/>
      <c r="G63" s="142"/>
      <c r="H63" s="142"/>
      <c r="I63" s="198" t="s">
        <v>165</v>
      </c>
      <c r="J63" s="198"/>
      <c r="K63" s="198"/>
      <c r="L63" s="198"/>
      <c r="M63" s="198"/>
      <c r="N63" s="142"/>
      <c r="O63" s="142"/>
      <c r="P63" s="142"/>
      <c r="Q63" s="140" t="s">
        <v>80</v>
      </c>
      <c r="R63" s="140"/>
      <c r="S63" s="140"/>
      <c r="T63" s="142"/>
      <c r="U63" s="142"/>
      <c r="V63" s="14"/>
      <c r="W63" s="14"/>
      <c r="Y63" s="92"/>
    </row>
    <row r="64" spans="1:31" s="42" customFormat="1" ht="9.9499999999999993" customHeight="1" x14ac:dyDescent="0.25">
      <c r="A64" s="13"/>
      <c r="B64" s="13"/>
      <c r="C64" s="85"/>
      <c r="D64" s="85"/>
      <c r="E64" s="85"/>
      <c r="F64" s="85"/>
      <c r="G64" s="34"/>
      <c r="H64" s="34"/>
      <c r="I64" s="34"/>
      <c r="J64" s="7"/>
      <c r="K64" s="7"/>
      <c r="M64" s="85"/>
      <c r="N64" s="85"/>
      <c r="O64" s="85"/>
      <c r="P64" s="85"/>
      <c r="Q64" s="85"/>
      <c r="R64" s="58"/>
      <c r="S64" s="58"/>
      <c r="T64" s="35"/>
      <c r="U64" s="7"/>
      <c r="V64" s="14"/>
      <c r="W64" s="14"/>
    </row>
    <row r="65" spans="1:31" s="20" customFormat="1" ht="20.100000000000001" customHeight="1" x14ac:dyDescent="0.25">
      <c r="A65" s="13"/>
      <c r="B65" s="13"/>
      <c r="C65" s="140" t="s">
        <v>86</v>
      </c>
      <c r="D65" s="140"/>
      <c r="E65" s="140"/>
      <c r="F65" s="140"/>
      <c r="G65" s="142"/>
      <c r="H65" s="142"/>
      <c r="I65" s="198" t="s">
        <v>87</v>
      </c>
      <c r="J65" s="198"/>
      <c r="K65" s="198"/>
      <c r="L65" s="198"/>
      <c r="M65" s="198"/>
      <c r="N65" s="142"/>
      <c r="O65" s="142"/>
      <c r="P65" s="142"/>
      <c r="Q65" s="140" t="s">
        <v>67</v>
      </c>
      <c r="R65" s="190"/>
      <c r="S65" s="190"/>
      <c r="T65" s="142"/>
      <c r="U65" s="142"/>
      <c r="V65" s="14"/>
      <c r="W65" s="14"/>
    </row>
    <row r="66" spans="1:31" s="20" customFormat="1" ht="9.9499999999999993" customHeight="1" x14ac:dyDescent="0.25">
      <c r="A66" s="26"/>
      <c r="B66" s="13"/>
      <c r="C66" s="85"/>
      <c r="D66" s="85"/>
      <c r="E66" s="85"/>
      <c r="F66" s="85"/>
      <c r="G66" s="7"/>
      <c r="H66" s="7"/>
      <c r="I66" s="57"/>
      <c r="J66" s="7"/>
      <c r="K66" s="7"/>
      <c r="M66" s="85"/>
      <c r="N66" s="85"/>
      <c r="O66" s="85"/>
      <c r="P66" s="85"/>
      <c r="Q66" s="85"/>
      <c r="R66" s="57"/>
      <c r="S66" s="57"/>
      <c r="T66" s="7"/>
      <c r="U66" s="7"/>
      <c r="V66" s="14"/>
      <c r="W66" s="14"/>
    </row>
    <row r="67" spans="1:31" s="20" customFormat="1" ht="20.100000000000001" customHeight="1" x14ac:dyDescent="0.25">
      <c r="A67" s="43"/>
      <c r="B67" s="188" t="str">
        <f>IF($C$29="x","ÁREA EXISTENTE SEM REFORMA PAV. TÉRREO ED1:", IF($L$29="X","ÁREA EXISTENTE SEM REFORMA PAV. TÉRREO ED2:",""))</f>
        <v/>
      </c>
      <c r="C67" s="140"/>
      <c r="D67" s="140"/>
      <c r="E67" s="140"/>
      <c r="F67" s="140"/>
      <c r="G67" s="140"/>
      <c r="H67" s="140"/>
      <c r="I67" s="199"/>
      <c r="J67" s="199"/>
      <c r="K67" s="199"/>
      <c r="L67" s="140" t="str">
        <f>IF($C$29="x","ÁREA EXISTENTE SEM REFORMA DEMAIS PAV. ED1:", IF($L$29="X","ÁREA EXISTENTE SEM REFORMA DEMAIS PAV. ED2:",""))</f>
        <v/>
      </c>
      <c r="M67" s="140"/>
      <c r="N67" s="140"/>
      <c r="O67" s="140"/>
      <c r="P67" s="140"/>
      <c r="Q67" s="140"/>
      <c r="R67" s="140"/>
      <c r="S67" s="140"/>
      <c r="T67" s="199"/>
      <c r="U67" s="199"/>
      <c r="V67" s="44"/>
      <c r="W67" s="44"/>
    </row>
    <row r="68" spans="1:31" s="20" customFormat="1" ht="9.9499999999999993" customHeight="1" x14ac:dyDescent="0.3">
      <c r="A68" s="43"/>
      <c r="B68" s="43"/>
      <c r="C68" s="45"/>
      <c r="D68" s="45"/>
      <c r="E68" s="45"/>
      <c r="F68" s="45"/>
      <c r="G68" s="46"/>
      <c r="H68" s="46"/>
      <c r="I68" s="91"/>
      <c r="J68" s="47"/>
      <c r="K68" s="47"/>
      <c r="M68" s="45"/>
      <c r="N68" s="45"/>
      <c r="O68" s="45"/>
      <c r="P68" s="45"/>
      <c r="Q68" s="45"/>
      <c r="R68" s="91"/>
      <c r="S68" s="91"/>
      <c r="T68" s="46"/>
      <c r="U68" s="47"/>
      <c r="V68" s="44"/>
      <c r="W68" s="44"/>
    </row>
    <row r="69" spans="1:31" s="20" customFormat="1" ht="20.100000000000001" customHeight="1" x14ac:dyDescent="0.25">
      <c r="A69" s="26"/>
      <c r="B69" s="13"/>
      <c r="C69" s="203" t="s">
        <v>84</v>
      </c>
      <c r="D69" s="204"/>
      <c r="E69" s="204"/>
      <c r="F69" s="204"/>
      <c r="G69" s="142"/>
      <c r="H69" s="142"/>
      <c r="I69" s="140" t="s">
        <v>85</v>
      </c>
      <c r="J69" s="140"/>
      <c r="K69" s="140"/>
      <c r="L69" s="205"/>
      <c r="M69" s="205"/>
      <c r="N69" s="205"/>
      <c r="O69" s="205"/>
      <c r="P69" s="205"/>
      <c r="Q69" s="205"/>
      <c r="R69" s="205"/>
      <c r="S69" s="205"/>
      <c r="T69" s="205"/>
      <c r="U69" s="205"/>
      <c r="V69" s="14"/>
      <c r="W69" s="14"/>
    </row>
    <row r="70" spans="1:31" s="20" customFormat="1" ht="9.9499999999999993" customHeight="1" x14ac:dyDescent="0.25">
      <c r="A70" s="26"/>
      <c r="B70" s="13"/>
      <c r="C70" s="7"/>
      <c r="D70" s="7"/>
      <c r="E70" s="7"/>
      <c r="F70" s="7"/>
      <c r="G70" s="7"/>
      <c r="H70" s="7"/>
      <c r="I70" s="7"/>
      <c r="J70" s="7"/>
      <c r="K70" s="7"/>
      <c r="L70" s="7"/>
      <c r="M70" s="7"/>
      <c r="N70" s="7"/>
      <c r="O70" s="7"/>
      <c r="P70" s="7"/>
      <c r="Q70" s="7"/>
      <c r="R70" s="7"/>
      <c r="S70" s="7"/>
      <c r="T70" s="7"/>
      <c r="U70" s="7"/>
      <c r="V70" s="14"/>
      <c r="W70" s="14"/>
    </row>
    <row r="71" spans="1:31" s="20" customFormat="1" ht="20.100000000000001" customHeight="1" x14ac:dyDescent="0.25">
      <c r="A71" s="26"/>
      <c r="B71" s="13"/>
      <c r="C71" s="140" t="s">
        <v>88</v>
      </c>
      <c r="D71" s="140"/>
      <c r="E71" s="140"/>
      <c r="F71" s="140"/>
      <c r="G71" s="196">
        <f>IF(L29="x",G63+N63+G65+N65-T63,G63+N63+G65+N65+I67+T67-T63)</f>
        <v>0</v>
      </c>
      <c r="H71" s="196"/>
      <c r="I71" s="140" t="s">
        <v>162</v>
      </c>
      <c r="J71" s="140"/>
      <c r="K71" s="140"/>
      <c r="L71" s="140"/>
      <c r="M71" s="140"/>
      <c r="N71" s="107" t="e">
        <f>IF(TRUNC(((G63+G65+I67-T63)/E43),4)&lt;=Y182,TRUNC(((G63+G65+I67-T63)/E43),4),"INCORRETO")</f>
        <v>#DIV/0!</v>
      </c>
      <c r="O71" s="107"/>
      <c r="P71" s="107"/>
      <c r="Q71" s="140" t="s">
        <v>161</v>
      </c>
      <c r="R71" s="190"/>
      <c r="S71" s="190"/>
      <c r="T71" s="106" t="e">
        <f>IF(TRUNC((T65/E43),4)&gt;=Y184,TRUNC((T65/E43),4),"INCORRETO")</f>
        <v>#DIV/0!</v>
      </c>
      <c r="U71" s="106"/>
      <c r="V71" s="14"/>
      <c r="W71" s="14"/>
    </row>
    <row r="72" spans="1:31" s="20" customFormat="1" ht="9.9499999999999993" customHeight="1" x14ac:dyDescent="0.25">
      <c r="A72" s="26"/>
      <c r="B72" s="13"/>
      <c r="C72" s="85"/>
      <c r="D72" s="85"/>
      <c r="E72" s="85"/>
      <c r="F72" s="85"/>
      <c r="G72" s="7"/>
      <c r="H72" s="7"/>
      <c r="I72" s="7"/>
      <c r="J72" s="7"/>
      <c r="K72" s="7"/>
      <c r="L72" s="85"/>
      <c r="M72" s="85"/>
      <c r="N72" s="85"/>
      <c r="O72" s="85"/>
      <c r="P72" s="85"/>
      <c r="Q72" s="7"/>
      <c r="R72" s="7"/>
      <c r="S72" s="7"/>
      <c r="T72" s="7"/>
      <c r="U72" s="7"/>
      <c r="V72" s="14"/>
      <c r="W72" s="14"/>
    </row>
    <row r="73" spans="1:31" s="59" customFormat="1" ht="20.100000000000001" customHeight="1" x14ac:dyDescent="0.25">
      <c r="A73" s="26"/>
      <c r="B73" s="26"/>
      <c r="C73" s="200" t="str">
        <f>IF(Y188&lt;E43,"PREENCHIMENTO INCORRETO - VERIFICAR ÁREAS",IF(Y188&gt;E43,"PREENCHIMENTO INCORRETO - VERIFICAR ÁREAS",IF(Y188=0,"PREENCHIMENTO INCORRETO - VERIFICAR ÁREAS","PREENCHIMENTO CORRETO")))</f>
        <v>PREENCHIMENTO INCORRETO - VERIFICAR ÁREAS</v>
      </c>
      <c r="D73" s="200"/>
      <c r="E73" s="200"/>
      <c r="F73" s="200"/>
      <c r="G73" s="200"/>
      <c r="H73" s="200"/>
      <c r="I73" s="200"/>
      <c r="J73" s="200"/>
      <c r="K73" s="200"/>
      <c r="L73" s="200"/>
      <c r="M73" s="200"/>
      <c r="N73" s="200"/>
      <c r="O73" s="200"/>
      <c r="P73" s="200"/>
      <c r="Q73" s="200"/>
      <c r="R73" s="200"/>
      <c r="S73" s="200"/>
      <c r="T73" s="200"/>
      <c r="U73" s="200"/>
      <c r="V73" s="29"/>
      <c r="W73" s="29"/>
      <c r="AC73" s="60"/>
      <c r="AD73" s="60"/>
      <c r="AE73" s="60"/>
    </row>
    <row r="74" spans="1:31" s="59" customFormat="1" ht="9.9499999999999993" customHeight="1" x14ac:dyDescent="0.25">
      <c r="A74" s="26"/>
      <c r="B74" s="26"/>
      <c r="C74" s="28"/>
      <c r="D74" s="28"/>
      <c r="E74" s="28"/>
      <c r="F74" s="28"/>
      <c r="G74" s="28"/>
      <c r="H74" s="28"/>
      <c r="I74" s="28"/>
      <c r="J74" s="28"/>
      <c r="K74" s="28"/>
      <c r="L74" s="28"/>
      <c r="M74" s="28"/>
      <c r="N74" s="28"/>
      <c r="O74" s="28"/>
      <c r="P74" s="28"/>
      <c r="Q74" s="36"/>
      <c r="R74" s="28"/>
      <c r="S74" s="28"/>
      <c r="T74" s="28"/>
      <c r="U74" s="28"/>
      <c r="V74" s="29"/>
      <c r="W74" s="29"/>
      <c r="AC74" s="60"/>
      <c r="AD74" s="60"/>
      <c r="AE74" s="60"/>
    </row>
    <row r="75" spans="1:31" s="59" customFormat="1" ht="20.100000000000001" customHeight="1" x14ac:dyDescent="0.25">
      <c r="A75" s="26"/>
      <c r="B75" s="26"/>
      <c r="C75" s="111" t="s">
        <v>34</v>
      </c>
      <c r="D75" s="111"/>
      <c r="E75" s="111"/>
      <c r="F75" s="111"/>
      <c r="G75" s="111"/>
      <c r="H75" s="111"/>
      <c r="I75" s="53"/>
      <c r="J75" s="27"/>
      <c r="K75" s="197" t="s">
        <v>20</v>
      </c>
      <c r="L75" s="197"/>
      <c r="M75" s="27"/>
      <c r="N75" s="94"/>
      <c r="O75" s="94"/>
      <c r="P75" s="94"/>
      <c r="Q75" s="95" t="b">
        <f>IF(I75="pp-4b",AE158,IF(I75="r-1b",AE156,IF(I75="R-8B",AE160,IF(I75="PIS",AE162,IF(I75="CAL-8N",AE168,IF(I75="CSL-8N",AE170,IF(I75="CSL-16N",AE172,IF(I75="RP1Q",AE180,IF(I75="GI",AE182,IF(I75="R-1N",AJ156,IF(I75="PP-4N",AJ158,IF(I75="R-8N",AJ160,IF(I75="R-16N",AJ162,IF(I75="CAL-8A",AJ168,IF(I75="CSL-8A",AJ170,IF(I75="CSL-16A",AJ172,IF(I75="R-1A",AO156,IF(I75="R-8A",AO158,IF(I75="R-16A",AO160)))))))))))))))))))</f>
        <v>0</v>
      </c>
      <c r="R75" s="95"/>
      <c r="S75" s="95"/>
      <c r="T75" s="95"/>
      <c r="U75" s="95"/>
      <c r="V75" s="29"/>
      <c r="W75" s="29"/>
      <c r="AC75" s="60"/>
      <c r="AD75" s="60"/>
      <c r="AE75" s="60"/>
    </row>
    <row r="76" spans="1:31" s="59" customFormat="1" ht="9.9499999999999993" customHeight="1" x14ac:dyDescent="0.25">
      <c r="A76" s="26"/>
      <c r="B76" s="26"/>
      <c r="C76" s="28"/>
      <c r="D76" s="28"/>
      <c r="E76" s="28"/>
      <c r="F76" s="28"/>
      <c r="G76" s="28"/>
      <c r="H76" s="28"/>
      <c r="I76" s="28"/>
      <c r="J76" s="28"/>
      <c r="K76" s="28"/>
      <c r="L76" s="28"/>
      <c r="M76" s="28"/>
      <c r="N76" s="28"/>
      <c r="O76" s="28"/>
      <c r="P76" s="28"/>
      <c r="Q76" s="36"/>
      <c r="R76" s="28"/>
      <c r="S76" s="28"/>
      <c r="T76" s="28"/>
      <c r="U76" s="28"/>
      <c r="V76" s="29"/>
      <c r="W76" s="29"/>
      <c r="AC76" s="60"/>
      <c r="AD76" s="60"/>
      <c r="AE76" s="60"/>
    </row>
    <row r="77" spans="1:31" s="59" customFormat="1" ht="20.100000000000001" customHeight="1" x14ac:dyDescent="0.25">
      <c r="A77" s="13"/>
      <c r="B77" s="13"/>
      <c r="C77" s="156" t="s">
        <v>68</v>
      </c>
      <c r="D77" s="156"/>
      <c r="E77" s="156"/>
      <c r="F77" s="156"/>
      <c r="G77" s="156"/>
      <c r="H77" s="156"/>
      <c r="I77" s="156"/>
      <c r="J77" s="156"/>
      <c r="K77" s="156"/>
      <c r="L77" s="156"/>
      <c r="M77" s="156"/>
      <c r="N77" s="156"/>
      <c r="O77" s="156"/>
      <c r="P77" s="156"/>
      <c r="Q77" s="156"/>
      <c r="R77" s="156"/>
      <c r="S77" s="156"/>
      <c r="T77" s="156"/>
      <c r="U77" s="156"/>
      <c r="V77" s="14"/>
      <c r="W77" s="14"/>
      <c r="AC77" s="60"/>
      <c r="AD77" s="60"/>
      <c r="AE77" s="60"/>
    </row>
    <row r="78" spans="1:31" s="59" customFormat="1" ht="9.9499999999999993" customHeight="1" x14ac:dyDescent="0.25">
      <c r="A78" s="13"/>
      <c r="B78" s="13"/>
      <c r="C78" s="7"/>
      <c r="D78" s="7"/>
      <c r="E78" s="7"/>
      <c r="F78" s="7"/>
      <c r="G78" s="7"/>
      <c r="H78" s="7"/>
      <c r="I78" s="7"/>
      <c r="J78" s="7"/>
      <c r="K78" s="7"/>
      <c r="L78" s="7"/>
      <c r="M78" s="7"/>
      <c r="N78" s="7"/>
      <c r="O78" s="7"/>
      <c r="P78" s="7"/>
      <c r="Q78" s="7"/>
      <c r="R78" s="7"/>
      <c r="S78" s="7"/>
      <c r="T78" s="7"/>
      <c r="U78" s="7"/>
      <c r="V78" s="14"/>
      <c r="W78" s="14"/>
      <c r="AC78" s="60"/>
      <c r="AD78" s="60"/>
      <c r="AE78" s="60"/>
    </row>
    <row r="79" spans="1:31" s="59" customFormat="1" ht="20.100000000000001" customHeight="1" x14ac:dyDescent="0.25">
      <c r="A79" s="13"/>
      <c r="B79" s="13"/>
      <c r="C79" s="108" t="s">
        <v>18</v>
      </c>
      <c r="D79" s="108"/>
      <c r="E79" s="108"/>
      <c r="F79" s="108"/>
      <c r="G79" s="113"/>
      <c r="H79" s="113"/>
      <c r="I79" s="113"/>
      <c r="J79" s="113"/>
      <c r="K79" s="113"/>
      <c r="L79" s="113"/>
      <c r="M79" s="113"/>
      <c r="N79" s="113"/>
      <c r="O79" s="113"/>
      <c r="P79" s="113"/>
      <c r="Q79" s="113"/>
      <c r="R79" s="113"/>
      <c r="S79" s="113"/>
      <c r="T79" s="113"/>
      <c r="U79" s="113"/>
      <c r="V79" s="14"/>
      <c r="W79" s="14"/>
      <c r="AC79" s="60"/>
      <c r="AD79" s="60"/>
      <c r="AE79" s="60"/>
    </row>
    <row r="80" spans="1:31" s="59" customFormat="1" ht="9.9499999999999993" customHeight="1" x14ac:dyDescent="0.25">
      <c r="A80" s="13"/>
      <c r="B80" s="13"/>
      <c r="C80" s="7"/>
      <c r="D80" s="7"/>
      <c r="E80" s="7"/>
      <c r="F80" s="7"/>
      <c r="G80" s="7"/>
      <c r="H80" s="7"/>
      <c r="I80" s="7"/>
      <c r="J80" s="7"/>
      <c r="K80" s="7"/>
      <c r="L80" s="7"/>
      <c r="M80" s="7"/>
      <c r="N80" s="7"/>
      <c r="O80" s="7"/>
      <c r="P80" s="7"/>
      <c r="Q80" s="7"/>
      <c r="R80" s="7"/>
      <c r="S80" s="7"/>
      <c r="T80" s="7"/>
      <c r="U80" s="7"/>
      <c r="V80" s="14"/>
      <c r="W80" s="14"/>
      <c r="AC80" s="60"/>
      <c r="AD80" s="60"/>
      <c r="AE80" s="60"/>
    </row>
    <row r="81" spans="1:31" s="59" customFormat="1" ht="20.100000000000001" customHeight="1" x14ac:dyDescent="0.25">
      <c r="A81" s="13"/>
      <c r="B81" s="13"/>
      <c r="C81" s="108" t="s">
        <v>79</v>
      </c>
      <c r="D81" s="108"/>
      <c r="E81" s="109"/>
      <c r="F81" s="109"/>
      <c r="G81" s="109"/>
      <c r="H81" s="109"/>
      <c r="I81" s="109"/>
      <c r="J81" s="109"/>
      <c r="K81" s="109"/>
      <c r="L81" s="109"/>
      <c r="M81" s="109"/>
      <c r="N81" s="114" t="s">
        <v>19</v>
      </c>
      <c r="O81" s="114"/>
      <c r="P81" s="114"/>
      <c r="Q81" s="115"/>
      <c r="R81" s="115"/>
      <c r="S81" s="115"/>
      <c r="T81" s="115"/>
      <c r="U81" s="115"/>
      <c r="V81" s="14"/>
      <c r="W81" s="14"/>
      <c r="AC81" s="60"/>
      <c r="AD81" s="60"/>
      <c r="AE81" s="60"/>
    </row>
    <row r="82" spans="1:31" s="59" customFormat="1" ht="9.9499999999999993" customHeight="1" x14ac:dyDescent="0.25">
      <c r="A82" s="13"/>
      <c r="B82" s="13"/>
      <c r="C82" s="76"/>
      <c r="D82" s="76"/>
      <c r="E82" s="76"/>
      <c r="F82" s="76"/>
      <c r="G82" s="76"/>
      <c r="H82" s="76"/>
      <c r="I82" s="76"/>
      <c r="J82" s="76"/>
      <c r="K82" s="76"/>
      <c r="L82" s="76"/>
      <c r="M82" s="76"/>
      <c r="N82" s="76"/>
      <c r="O82" s="76"/>
      <c r="P82" s="76"/>
      <c r="Q82" s="76"/>
      <c r="R82" s="7"/>
      <c r="S82" s="7"/>
      <c r="T82" s="7"/>
      <c r="U82" s="7"/>
      <c r="V82" s="14"/>
      <c r="W82" s="14"/>
      <c r="AC82" s="60"/>
      <c r="AD82" s="60"/>
      <c r="AE82" s="60"/>
    </row>
    <row r="83" spans="1:31" s="59" customFormat="1" ht="20.100000000000001" customHeight="1" x14ac:dyDescent="0.25">
      <c r="A83" s="13"/>
      <c r="B83" s="13"/>
      <c r="C83" s="114" t="s">
        <v>21</v>
      </c>
      <c r="D83" s="114"/>
      <c r="E83" s="114"/>
      <c r="F83" s="114"/>
      <c r="G83" s="114"/>
      <c r="H83" s="114"/>
      <c r="I83" s="114"/>
      <c r="J83" s="114"/>
      <c r="K83" s="114"/>
      <c r="L83" s="114"/>
      <c r="M83" s="114"/>
      <c r="N83" s="114"/>
      <c r="O83" s="114"/>
      <c r="P83" s="114"/>
      <c r="Q83" s="114"/>
      <c r="R83" s="114"/>
      <c r="S83" s="114"/>
      <c r="T83" s="114"/>
      <c r="U83" s="114"/>
      <c r="V83" s="14"/>
      <c r="W83" s="14"/>
      <c r="AC83" s="60"/>
      <c r="AD83" s="60"/>
      <c r="AE83" s="60"/>
    </row>
    <row r="84" spans="1:31" s="59" customFormat="1" ht="20.100000000000001" customHeight="1" x14ac:dyDescent="0.25">
      <c r="A84" s="13"/>
      <c r="B84" s="13"/>
      <c r="C84" s="76"/>
      <c r="D84" s="76"/>
      <c r="E84" s="76"/>
      <c r="F84" s="76"/>
      <c r="G84" s="76"/>
      <c r="H84" s="76"/>
      <c r="I84" s="76"/>
      <c r="J84" s="76"/>
      <c r="K84" s="76"/>
      <c r="L84" s="76"/>
      <c r="M84" s="76"/>
      <c r="N84" s="76"/>
      <c r="O84" s="76"/>
      <c r="P84" s="76"/>
      <c r="Q84" s="76"/>
      <c r="R84" s="7"/>
      <c r="S84" s="7"/>
      <c r="T84" s="7"/>
      <c r="U84" s="7"/>
      <c r="V84" s="14"/>
      <c r="W84" s="14"/>
      <c r="AC84" s="60"/>
      <c r="AD84" s="60"/>
      <c r="AE84" s="60"/>
    </row>
    <row r="85" spans="1:31" s="59" customFormat="1" ht="9.9499999999999993" customHeight="1" thickBot="1" x14ac:dyDescent="0.3">
      <c r="A85" s="13"/>
      <c r="B85" s="13"/>
      <c r="C85" s="76"/>
      <c r="D85" s="110"/>
      <c r="E85" s="110"/>
      <c r="F85" s="110"/>
      <c r="G85" s="110"/>
      <c r="H85" s="110"/>
      <c r="I85" s="110"/>
      <c r="J85" s="76"/>
      <c r="K85" s="76"/>
      <c r="L85" s="76"/>
      <c r="M85" s="76"/>
      <c r="N85" s="110"/>
      <c r="O85" s="110"/>
      <c r="P85" s="110"/>
      <c r="Q85" s="110"/>
      <c r="R85" s="110"/>
      <c r="S85" s="110"/>
      <c r="T85" s="110"/>
      <c r="U85" s="7"/>
      <c r="V85" s="14"/>
      <c r="W85" s="14"/>
      <c r="AC85" s="60"/>
      <c r="AD85" s="60"/>
      <c r="AE85" s="60"/>
    </row>
    <row r="86" spans="1:31" s="59" customFormat="1" ht="20.100000000000001" customHeight="1" x14ac:dyDescent="0.25">
      <c r="A86" s="13"/>
      <c r="B86" s="13"/>
      <c r="C86" s="76"/>
      <c r="D86" s="114">
        <f>E10</f>
        <v>0</v>
      </c>
      <c r="E86" s="114"/>
      <c r="F86" s="114"/>
      <c r="G86" s="114"/>
      <c r="H86" s="114"/>
      <c r="I86" s="114"/>
      <c r="J86" s="76"/>
      <c r="K86" s="76"/>
      <c r="L86" s="76"/>
      <c r="M86" s="76"/>
      <c r="N86" s="114">
        <f>G79</f>
        <v>0</v>
      </c>
      <c r="O86" s="114"/>
      <c r="P86" s="114"/>
      <c r="Q86" s="114"/>
      <c r="R86" s="114"/>
      <c r="S86" s="114"/>
      <c r="T86" s="114"/>
      <c r="U86" s="7"/>
      <c r="V86" s="14"/>
      <c r="W86" s="14"/>
      <c r="AC86" s="60"/>
      <c r="AD86" s="60"/>
      <c r="AE86" s="60"/>
    </row>
    <row r="87" spans="1:31" s="59" customFormat="1" ht="9.9499999999999993" customHeight="1" x14ac:dyDescent="0.25">
      <c r="A87" s="13"/>
      <c r="B87" s="13"/>
      <c r="C87" s="7"/>
      <c r="D87" s="7"/>
      <c r="E87" s="7"/>
      <c r="F87" s="7"/>
      <c r="G87" s="7"/>
      <c r="H87" s="7"/>
      <c r="I87" s="7"/>
      <c r="J87" s="7"/>
      <c r="K87" s="7"/>
      <c r="L87" s="7"/>
      <c r="M87" s="7"/>
      <c r="N87" s="7"/>
      <c r="O87" s="7"/>
      <c r="P87" s="7"/>
      <c r="Q87" s="7"/>
      <c r="R87" s="7"/>
      <c r="S87" s="7"/>
      <c r="T87" s="7"/>
      <c r="U87" s="7"/>
      <c r="V87" s="14"/>
      <c r="W87" s="14"/>
      <c r="AC87" s="60"/>
      <c r="AD87" s="60"/>
      <c r="AE87" s="60"/>
    </row>
    <row r="88" spans="1:31" s="59" customFormat="1" ht="20.100000000000001" customHeight="1" x14ac:dyDescent="0.25">
      <c r="A88" s="13"/>
      <c r="B88" s="13"/>
      <c r="C88" s="140" t="s">
        <v>22</v>
      </c>
      <c r="D88" s="140"/>
      <c r="E88" s="140"/>
      <c r="F88" s="140"/>
      <c r="G88" s="140"/>
      <c r="H88" s="140"/>
      <c r="I88" s="140"/>
      <c r="J88" s="140"/>
      <c r="K88" s="140"/>
      <c r="L88" s="81"/>
      <c r="M88" s="5"/>
      <c r="N88" s="81"/>
      <c r="O88" s="8"/>
      <c r="P88" s="141"/>
      <c r="Q88" s="141"/>
      <c r="R88" s="83"/>
      <c r="S88" s="83"/>
      <c r="T88" s="83"/>
      <c r="U88" s="83"/>
      <c r="V88" s="14"/>
      <c r="W88" s="14"/>
      <c r="AC88" s="60"/>
      <c r="AD88" s="60"/>
      <c r="AE88" s="60"/>
    </row>
    <row r="89" spans="1:31" s="59" customFormat="1" ht="9.9499999999999993" customHeight="1" thickBot="1" x14ac:dyDescent="0.3">
      <c r="A89" s="13"/>
      <c r="B89" s="37"/>
      <c r="C89" s="78"/>
      <c r="D89" s="78"/>
      <c r="E89" s="78"/>
      <c r="F89" s="78"/>
      <c r="G89" s="78"/>
      <c r="H89" s="78"/>
      <c r="I89" s="78"/>
      <c r="J89" s="78"/>
      <c r="K89" s="78"/>
      <c r="L89" s="78"/>
      <c r="M89" s="78"/>
      <c r="N89" s="78"/>
      <c r="O89" s="78"/>
      <c r="P89" s="78"/>
      <c r="Q89" s="78"/>
      <c r="R89" s="78"/>
      <c r="S89" s="78"/>
      <c r="T89" s="78"/>
      <c r="U89" s="78"/>
      <c r="V89" s="38"/>
      <c r="W89" s="14"/>
      <c r="AC89" s="60"/>
      <c r="AD89" s="60"/>
      <c r="AE89" s="60"/>
    </row>
    <row r="90" spans="1:31" s="7" customFormat="1" ht="9.9499999999999993" customHeight="1" thickBot="1" x14ac:dyDescent="0.3">
      <c r="A90" s="13"/>
      <c r="W90" s="14"/>
    </row>
    <row r="91" spans="1:31" s="59" customFormat="1" ht="20.100000000000001" customHeight="1" thickBot="1" x14ac:dyDescent="0.3">
      <c r="A91" s="13"/>
      <c r="B91" s="137" t="s">
        <v>23</v>
      </c>
      <c r="C91" s="138"/>
      <c r="D91" s="138"/>
      <c r="E91" s="138"/>
      <c r="F91" s="138"/>
      <c r="G91" s="138"/>
      <c r="H91" s="138"/>
      <c r="I91" s="138"/>
      <c r="J91" s="138"/>
      <c r="K91" s="138"/>
      <c r="L91" s="138"/>
      <c r="M91" s="138"/>
      <c r="N91" s="138"/>
      <c r="O91" s="138"/>
      <c r="P91" s="138"/>
      <c r="Q91" s="138"/>
      <c r="R91" s="138"/>
      <c r="S91" s="138"/>
      <c r="T91" s="138"/>
      <c r="U91" s="138"/>
      <c r="V91" s="139"/>
      <c r="W91" s="14"/>
      <c r="AC91" s="60"/>
      <c r="AD91" s="60"/>
      <c r="AE91" s="60"/>
    </row>
    <row r="92" spans="1:31" s="59" customFormat="1" ht="9.9499999999999993" customHeight="1" thickBot="1" x14ac:dyDescent="0.3">
      <c r="A92" s="13"/>
      <c r="B92" s="7"/>
      <c r="C92" s="7"/>
      <c r="D92" s="7"/>
      <c r="E92" s="7"/>
      <c r="F92" s="7"/>
      <c r="G92" s="7"/>
      <c r="H92" s="7"/>
      <c r="I92" s="7"/>
      <c r="J92" s="7"/>
      <c r="K92" s="7"/>
      <c r="L92" s="7"/>
      <c r="M92" s="7"/>
      <c r="N92" s="7"/>
      <c r="O92" s="7"/>
      <c r="P92" s="7"/>
      <c r="Q92" s="7"/>
      <c r="R92" s="7"/>
      <c r="S92" s="7"/>
      <c r="T92" s="7"/>
      <c r="U92" s="7"/>
      <c r="V92" s="7"/>
      <c r="W92" s="14"/>
      <c r="AC92" s="60"/>
      <c r="AD92" s="60"/>
      <c r="AE92" s="60"/>
    </row>
    <row r="93" spans="1:31" s="59" customFormat="1" ht="20.100000000000001" customHeight="1" thickBot="1" x14ac:dyDescent="0.3">
      <c r="A93" s="13"/>
      <c r="B93" s="137" t="s">
        <v>24</v>
      </c>
      <c r="C93" s="138"/>
      <c r="D93" s="138"/>
      <c r="E93" s="138"/>
      <c r="F93" s="138"/>
      <c r="G93" s="138"/>
      <c r="H93" s="138"/>
      <c r="I93" s="138"/>
      <c r="J93" s="138"/>
      <c r="K93" s="139"/>
      <c r="L93" s="137" t="s">
        <v>25</v>
      </c>
      <c r="M93" s="138"/>
      <c r="N93" s="138"/>
      <c r="O93" s="138"/>
      <c r="P93" s="139"/>
      <c r="Q93" s="137" t="s">
        <v>26</v>
      </c>
      <c r="R93" s="138"/>
      <c r="S93" s="138"/>
      <c r="T93" s="138"/>
      <c r="U93" s="138"/>
      <c r="V93" s="139"/>
      <c r="W93" s="14"/>
      <c r="AC93" s="60"/>
      <c r="AD93" s="60"/>
      <c r="AE93" s="60"/>
    </row>
    <row r="94" spans="1:31" s="59" customFormat="1" ht="9.9499999999999993" customHeight="1" thickBot="1" x14ac:dyDescent="0.3">
      <c r="A94" s="13"/>
      <c r="B94" s="7"/>
      <c r="C94" s="87"/>
      <c r="D94" s="87"/>
      <c r="E94" s="87"/>
      <c r="F94" s="87"/>
      <c r="G94" s="87"/>
      <c r="H94" s="87"/>
      <c r="I94" s="87"/>
      <c r="J94" s="87"/>
      <c r="K94" s="87"/>
      <c r="L94" s="87"/>
      <c r="M94" s="87"/>
      <c r="N94" s="87"/>
      <c r="O94" s="87"/>
      <c r="P94" s="87"/>
      <c r="Q94" s="87"/>
      <c r="R94" s="87"/>
      <c r="S94" s="87"/>
      <c r="T94" s="87"/>
      <c r="U94" s="87"/>
      <c r="V94" s="7"/>
      <c r="W94" s="14"/>
      <c r="AC94" s="60"/>
      <c r="AD94" s="60"/>
      <c r="AE94" s="60"/>
    </row>
    <row r="95" spans="1:31" s="59" customFormat="1" ht="22.5" customHeight="1" x14ac:dyDescent="0.25">
      <c r="A95" s="13"/>
      <c r="B95" s="39"/>
      <c r="C95" s="9"/>
      <c r="D95" s="9"/>
      <c r="E95" s="9"/>
      <c r="F95" s="9"/>
      <c r="G95" s="9"/>
      <c r="H95" s="9"/>
      <c r="I95" s="9"/>
      <c r="J95" s="9"/>
      <c r="K95" s="10"/>
      <c r="L95" s="116"/>
      <c r="M95" s="117"/>
      <c r="N95" s="117"/>
      <c r="O95" s="117"/>
      <c r="P95" s="118"/>
      <c r="Q95" s="125" t="s">
        <v>27</v>
      </c>
      <c r="R95" s="126"/>
      <c r="S95" s="126"/>
      <c r="T95" s="126"/>
      <c r="U95" s="126"/>
      <c r="V95" s="127"/>
      <c r="W95" s="14"/>
      <c r="AC95" s="60"/>
      <c r="AD95" s="60"/>
      <c r="AE95" s="60"/>
    </row>
    <row r="96" spans="1:31" s="59" customFormat="1" ht="9.9499999999999993" customHeight="1" thickBot="1" x14ac:dyDescent="0.3">
      <c r="A96" s="13"/>
      <c r="B96" s="13"/>
      <c r="C96" s="83"/>
      <c r="D96" s="123"/>
      <c r="E96" s="123"/>
      <c r="F96" s="123"/>
      <c r="G96" s="123"/>
      <c r="H96" s="123"/>
      <c r="I96" s="123"/>
      <c r="J96" s="83"/>
      <c r="K96" s="11"/>
      <c r="L96" s="119"/>
      <c r="M96" s="120"/>
      <c r="N96" s="120"/>
      <c r="O96" s="120"/>
      <c r="P96" s="121"/>
      <c r="Q96" s="128"/>
      <c r="R96" s="129"/>
      <c r="S96" s="129"/>
      <c r="T96" s="129"/>
      <c r="U96" s="129"/>
      <c r="V96" s="130"/>
      <c r="W96" s="14"/>
      <c r="AC96" s="60"/>
      <c r="AD96" s="60"/>
      <c r="AE96" s="60"/>
    </row>
    <row r="97" spans="1:31" s="59" customFormat="1" ht="20.100000000000001" customHeight="1" thickBot="1" x14ac:dyDescent="0.3">
      <c r="A97" s="13"/>
      <c r="B97" s="122" t="s">
        <v>28</v>
      </c>
      <c r="C97" s="123"/>
      <c r="D97" s="123"/>
      <c r="E97" s="123"/>
      <c r="F97" s="123"/>
      <c r="G97" s="123"/>
      <c r="H97" s="123"/>
      <c r="I97" s="123"/>
      <c r="J97" s="123"/>
      <c r="K97" s="124"/>
      <c r="L97" s="122"/>
      <c r="M97" s="123"/>
      <c r="N97" s="123"/>
      <c r="O97" s="123"/>
      <c r="P97" s="124"/>
      <c r="Q97" s="131"/>
      <c r="R97" s="132"/>
      <c r="S97" s="132"/>
      <c r="T97" s="132"/>
      <c r="U97" s="132"/>
      <c r="V97" s="133"/>
      <c r="W97" s="14"/>
      <c r="AC97" s="60"/>
      <c r="AD97" s="60"/>
      <c r="AE97" s="60"/>
    </row>
    <row r="98" spans="1:31" s="59" customFormat="1" ht="9.9499999999999993" customHeight="1" thickBot="1" x14ac:dyDescent="0.3">
      <c r="A98" s="13"/>
      <c r="B98" s="7"/>
      <c r="C98" s="77"/>
      <c r="D98" s="77"/>
      <c r="E98" s="77"/>
      <c r="F98" s="77"/>
      <c r="G98" s="77"/>
      <c r="H98" s="77"/>
      <c r="I98" s="77"/>
      <c r="J98" s="77"/>
      <c r="K98" s="77"/>
      <c r="L98" s="77"/>
      <c r="M98" s="77"/>
      <c r="N98" s="77"/>
      <c r="O98" s="77"/>
      <c r="P98" s="77"/>
      <c r="Q98" s="79"/>
      <c r="R98" s="79"/>
      <c r="S98" s="79"/>
      <c r="T98" s="79"/>
      <c r="U98" s="79"/>
      <c r="V98" s="7"/>
      <c r="W98" s="14"/>
      <c r="AC98" s="60"/>
      <c r="AD98" s="60"/>
      <c r="AE98" s="60"/>
    </row>
    <row r="99" spans="1:31" s="59" customFormat="1" ht="22.5" customHeight="1" x14ac:dyDescent="0.25">
      <c r="A99" s="13"/>
      <c r="B99" s="39"/>
      <c r="C99" s="9"/>
      <c r="D99" s="9"/>
      <c r="E99" s="9"/>
      <c r="F99" s="9"/>
      <c r="G99" s="9"/>
      <c r="H99" s="9"/>
      <c r="I99" s="9"/>
      <c r="J99" s="9"/>
      <c r="K99" s="10"/>
      <c r="L99" s="116"/>
      <c r="M99" s="117"/>
      <c r="N99" s="117"/>
      <c r="O99" s="117"/>
      <c r="P99" s="118"/>
      <c r="Q99" s="125" t="s">
        <v>27</v>
      </c>
      <c r="R99" s="126"/>
      <c r="S99" s="126"/>
      <c r="T99" s="126"/>
      <c r="U99" s="126"/>
      <c r="V99" s="127"/>
      <c r="W99" s="14"/>
      <c r="AC99" s="60"/>
      <c r="AD99" s="60"/>
      <c r="AE99" s="60"/>
    </row>
    <row r="100" spans="1:31" s="59" customFormat="1" ht="9.9499999999999993" customHeight="1" thickBot="1" x14ac:dyDescent="0.3">
      <c r="A100" s="13"/>
      <c r="B100" s="13"/>
      <c r="C100" s="83"/>
      <c r="D100" s="123"/>
      <c r="E100" s="123"/>
      <c r="F100" s="123"/>
      <c r="G100" s="123"/>
      <c r="H100" s="123"/>
      <c r="I100" s="123"/>
      <c r="J100" s="83"/>
      <c r="K100" s="11"/>
      <c r="L100" s="119"/>
      <c r="M100" s="120"/>
      <c r="N100" s="120"/>
      <c r="O100" s="120"/>
      <c r="P100" s="121"/>
      <c r="Q100" s="128"/>
      <c r="R100" s="129"/>
      <c r="S100" s="129"/>
      <c r="T100" s="129"/>
      <c r="U100" s="129"/>
      <c r="V100" s="130"/>
      <c r="W100" s="14"/>
      <c r="AC100" s="60"/>
      <c r="AD100" s="60"/>
      <c r="AE100" s="60"/>
    </row>
    <row r="101" spans="1:31" s="59" customFormat="1" ht="20.100000000000001" customHeight="1" thickBot="1" x14ac:dyDescent="0.3">
      <c r="A101" s="13"/>
      <c r="B101" s="122" t="s">
        <v>29</v>
      </c>
      <c r="C101" s="123"/>
      <c r="D101" s="123"/>
      <c r="E101" s="123"/>
      <c r="F101" s="123"/>
      <c r="G101" s="123"/>
      <c r="H101" s="123"/>
      <c r="I101" s="123"/>
      <c r="J101" s="123"/>
      <c r="K101" s="124"/>
      <c r="L101" s="122"/>
      <c r="M101" s="123"/>
      <c r="N101" s="123"/>
      <c r="O101" s="123"/>
      <c r="P101" s="124"/>
      <c r="Q101" s="131"/>
      <c r="R101" s="132"/>
      <c r="S101" s="132"/>
      <c r="T101" s="132"/>
      <c r="U101" s="132"/>
      <c r="V101" s="133"/>
      <c r="W101" s="14"/>
      <c r="AC101" s="60"/>
      <c r="AD101" s="60"/>
      <c r="AE101" s="60"/>
    </row>
    <row r="102" spans="1:31" s="59" customFormat="1" ht="9.9499999999999993" customHeight="1" thickBot="1" x14ac:dyDescent="0.3">
      <c r="A102" s="13"/>
      <c r="B102" s="77"/>
      <c r="C102" s="7"/>
      <c r="D102" s="77"/>
      <c r="E102" s="77"/>
      <c r="F102" s="77"/>
      <c r="G102" s="77"/>
      <c r="H102" s="77"/>
      <c r="I102" s="77"/>
      <c r="J102" s="77"/>
      <c r="K102" s="77"/>
      <c r="L102" s="77"/>
      <c r="M102" s="77"/>
      <c r="N102" s="77"/>
      <c r="O102" s="77"/>
      <c r="P102" s="77"/>
      <c r="Q102" s="79"/>
      <c r="R102" s="79"/>
      <c r="S102" s="79"/>
      <c r="T102" s="79"/>
      <c r="U102" s="79"/>
      <c r="V102" s="7"/>
      <c r="W102" s="14"/>
      <c r="AC102" s="60"/>
      <c r="AD102" s="60"/>
      <c r="AE102" s="60"/>
    </row>
    <row r="103" spans="1:31" s="59" customFormat="1" ht="22.5" customHeight="1" x14ac:dyDescent="0.25">
      <c r="A103" s="13"/>
      <c r="B103" s="39"/>
      <c r="C103" s="9"/>
      <c r="D103" s="9"/>
      <c r="E103" s="9"/>
      <c r="F103" s="9"/>
      <c r="G103" s="9"/>
      <c r="H103" s="9"/>
      <c r="I103" s="9"/>
      <c r="J103" s="9"/>
      <c r="K103" s="10"/>
      <c r="L103" s="116"/>
      <c r="M103" s="117"/>
      <c r="N103" s="117"/>
      <c r="O103" s="117"/>
      <c r="P103" s="118"/>
      <c r="Q103" s="125" t="s">
        <v>27</v>
      </c>
      <c r="R103" s="126"/>
      <c r="S103" s="126"/>
      <c r="T103" s="126"/>
      <c r="U103" s="126"/>
      <c r="V103" s="127"/>
      <c r="W103" s="14"/>
      <c r="AC103" s="60"/>
      <c r="AD103" s="60"/>
      <c r="AE103" s="60"/>
    </row>
    <row r="104" spans="1:31" s="59" customFormat="1" ht="9.9499999999999993" customHeight="1" thickBot="1" x14ac:dyDescent="0.3">
      <c r="A104" s="13"/>
      <c r="B104" s="13"/>
      <c r="C104" s="83"/>
      <c r="D104" s="123"/>
      <c r="E104" s="123"/>
      <c r="F104" s="123"/>
      <c r="G104" s="123"/>
      <c r="H104" s="123"/>
      <c r="I104" s="123"/>
      <c r="J104" s="83"/>
      <c r="K104" s="11"/>
      <c r="L104" s="119"/>
      <c r="M104" s="120"/>
      <c r="N104" s="120"/>
      <c r="O104" s="120"/>
      <c r="P104" s="121"/>
      <c r="Q104" s="128"/>
      <c r="R104" s="129"/>
      <c r="S104" s="129"/>
      <c r="T104" s="129"/>
      <c r="U104" s="129"/>
      <c r="V104" s="130"/>
      <c r="W104" s="14"/>
      <c r="AC104" s="60"/>
      <c r="AD104" s="60"/>
      <c r="AE104" s="60"/>
    </row>
    <row r="105" spans="1:31" s="59" customFormat="1" ht="20.100000000000001" customHeight="1" thickBot="1" x14ac:dyDescent="0.3">
      <c r="A105" s="13"/>
      <c r="B105" s="122" t="s">
        <v>30</v>
      </c>
      <c r="C105" s="123"/>
      <c r="D105" s="123"/>
      <c r="E105" s="123"/>
      <c r="F105" s="123"/>
      <c r="G105" s="123"/>
      <c r="H105" s="123"/>
      <c r="I105" s="123"/>
      <c r="J105" s="123"/>
      <c r="K105" s="124"/>
      <c r="L105" s="122"/>
      <c r="M105" s="123"/>
      <c r="N105" s="123"/>
      <c r="O105" s="123"/>
      <c r="P105" s="124"/>
      <c r="Q105" s="131"/>
      <c r="R105" s="132"/>
      <c r="S105" s="132"/>
      <c r="T105" s="132"/>
      <c r="U105" s="132"/>
      <c r="V105" s="133"/>
      <c r="W105" s="14"/>
      <c r="AC105" s="60"/>
      <c r="AD105" s="60"/>
      <c r="AE105" s="60"/>
    </row>
    <row r="106" spans="1:31" s="7" customFormat="1" ht="9.9499999999999993" customHeight="1" thickBot="1" x14ac:dyDescent="0.3">
      <c r="A106" s="13"/>
      <c r="W106" s="14"/>
    </row>
    <row r="107" spans="1:31" s="7" customFormat="1" ht="22.5" customHeight="1" x14ac:dyDescent="0.25">
      <c r="A107" s="13"/>
      <c r="B107" s="39"/>
      <c r="C107" s="9"/>
      <c r="D107" s="9"/>
      <c r="E107" s="9"/>
      <c r="F107" s="9"/>
      <c r="G107" s="9"/>
      <c r="H107" s="9"/>
      <c r="I107" s="9"/>
      <c r="J107" s="9"/>
      <c r="K107" s="10"/>
      <c r="L107" s="116"/>
      <c r="M107" s="117"/>
      <c r="N107" s="117"/>
      <c r="O107" s="117"/>
      <c r="P107" s="118"/>
      <c r="Q107" s="125" t="s">
        <v>27</v>
      </c>
      <c r="R107" s="126"/>
      <c r="S107" s="126"/>
      <c r="T107" s="126"/>
      <c r="U107" s="126"/>
      <c r="V107" s="127"/>
      <c r="W107" s="14"/>
    </row>
    <row r="108" spans="1:31" s="7" customFormat="1" ht="9.9499999999999993" customHeight="1" thickBot="1" x14ac:dyDescent="0.3">
      <c r="A108" s="13"/>
      <c r="B108" s="13"/>
      <c r="C108" s="83"/>
      <c r="D108" s="123"/>
      <c r="E108" s="123"/>
      <c r="F108" s="123"/>
      <c r="G108" s="123"/>
      <c r="H108" s="123"/>
      <c r="I108" s="123"/>
      <c r="J108" s="83"/>
      <c r="K108" s="11"/>
      <c r="L108" s="119"/>
      <c r="M108" s="120"/>
      <c r="N108" s="120"/>
      <c r="O108" s="120"/>
      <c r="P108" s="121"/>
      <c r="Q108" s="128"/>
      <c r="R108" s="129"/>
      <c r="S108" s="129"/>
      <c r="T108" s="129"/>
      <c r="U108" s="129"/>
      <c r="V108" s="130"/>
      <c r="W108" s="14"/>
    </row>
    <row r="109" spans="1:31" s="7" customFormat="1" ht="20.100000000000001" customHeight="1" thickBot="1" x14ac:dyDescent="0.3">
      <c r="A109" s="13"/>
      <c r="B109" s="122" t="s">
        <v>31</v>
      </c>
      <c r="C109" s="123"/>
      <c r="D109" s="123"/>
      <c r="E109" s="123"/>
      <c r="F109" s="123"/>
      <c r="G109" s="123"/>
      <c r="H109" s="123"/>
      <c r="I109" s="123"/>
      <c r="J109" s="123"/>
      <c r="K109" s="124"/>
      <c r="L109" s="122"/>
      <c r="M109" s="123"/>
      <c r="N109" s="123"/>
      <c r="O109" s="123"/>
      <c r="P109" s="124"/>
      <c r="Q109" s="131"/>
      <c r="R109" s="132"/>
      <c r="S109" s="132"/>
      <c r="T109" s="132"/>
      <c r="U109" s="132"/>
      <c r="V109" s="133"/>
      <c r="W109" s="14"/>
    </row>
    <row r="110" spans="1:31" s="59" customFormat="1" ht="9.9499999999999993" customHeight="1" thickBot="1" x14ac:dyDescent="0.3">
      <c r="A110" s="37"/>
      <c r="B110" s="50"/>
      <c r="C110" s="51"/>
      <c r="D110" s="51"/>
      <c r="E110" s="51"/>
      <c r="F110" s="51"/>
      <c r="G110" s="51"/>
      <c r="H110" s="51"/>
      <c r="I110" s="51"/>
      <c r="J110" s="51"/>
      <c r="K110" s="51"/>
      <c r="L110" s="51"/>
      <c r="M110" s="50"/>
      <c r="N110" s="50"/>
      <c r="O110" s="50"/>
      <c r="P110" s="50"/>
      <c r="Q110" s="50"/>
      <c r="R110" s="50"/>
      <c r="S110" s="50"/>
      <c r="T110" s="50"/>
      <c r="U110" s="50"/>
      <c r="V110" s="50"/>
      <c r="W110" s="38"/>
      <c r="AC110" s="60"/>
      <c r="AD110" s="60"/>
      <c r="AE110" s="60"/>
    </row>
    <row r="111" spans="1:31" s="59" customFormat="1" ht="20.100000000000001" customHeight="1" x14ac:dyDescent="0.25">
      <c r="A111" s="7"/>
      <c r="B111" s="7"/>
      <c r="C111" s="83"/>
      <c r="D111" s="83"/>
      <c r="E111" s="83"/>
      <c r="F111" s="83"/>
      <c r="G111" s="83"/>
      <c r="H111" s="83"/>
      <c r="I111" s="83"/>
      <c r="J111" s="83"/>
      <c r="K111" s="83"/>
      <c r="L111" s="83"/>
      <c r="M111" s="7"/>
      <c r="N111" s="7"/>
      <c r="O111" s="7"/>
      <c r="P111" s="7"/>
      <c r="Q111" s="7"/>
      <c r="R111" s="7"/>
      <c r="S111" s="7"/>
      <c r="T111" s="7"/>
      <c r="U111" s="7"/>
      <c r="V111" s="7"/>
      <c r="W111" s="7"/>
      <c r="AC111" s="60"/>
      <c r="AD111" s="60"/>
      <c r="AE111" s="60"/>
    </row>
    <row r="112" spans="1:31" s="59" customFormat="1" ht="20.100000000000001" customHeight="1" x14ac:dyDescent="0.25">
      <c r="A112" s="7"/>
      <c r="B112" s="7"/>
      <c r="C112" s="83"/>
      <c r="D112" s="83"/>
      <c r="E112" s="83"/>
      <c r="F112" s="83"/>
      <c r="G112" s="83"/>
      <c r="H112" s="83"/>
      <c r="I112" s="83"/>
      <c r="J112" s="83"/>
      <c r="K112" s="83"/>
      <c r="L112" s="83"/>
      <c r="M112" s="7"/>
      <c r="N112" s="7"/>
      <c r="O112" s="7"/>
      <c r="P112" s="7"/>
      <c r="Q112" s="7"/>
      <c r="R112" s="7"/>
      <c r="S112" s="7"/>
      <c r="T112" s="7"/>
      <c r="U112" s="7"/>
      <c r="V112" s="7"/>
      <c r="W112" s="7"/>
      <c r="AC112" s="60"/>
      <c r="AD112" s="60"/>
      <c r="AE112" s="60"/>
    </row>
    <row r="113" spans="1:31" s="59" customFormat="1" ht="20.100000000000001" customHeight="1" x14ac:dyDescent="0.25">
      <c r="A113" s="7"/>
      <c r="B113" s="7"/>
      <c r="C113" s="83"/>
      <c r="D113" s="83"/>
      <c r="E113" s="83"/>
      <c r="F113" s="83"/>
      <c r="G113" s="83"/>
      <c r="H113" s="83"/>
      <c r="I113" s="83"/>
      <c r="J113" s="83"/>
      <c r="K113" s="83"/>
      <c r="L113" s="83"/>
      <c r="M113" s="7"/>
      <c r="N113" s="7"/>
      <c r="O113" s="7"/>
      <c r="P113" s="7"/>
      <c r="Q113" s="7"/>
      <c r="R113" s="7"/>
      <c r="S113" s="7"/>
      <c r="T113" s="7"/>
      <c r="U113" s="7"/>
      <c r="V113" s="7"/>
      <c r="W113" s="7"/>
      <c r="AC113" s="60"/>
      <c r="AD113" s="60"/>
      <c r="AE113" s="60"/>
    </row>
    <row r="117" spans="1:31" s="19" customFormat="1" ht="20.100000000000001" customHeight="1" x14ac:dyDescent="0.25">
      <c r="A117" s="6"/>
      <c r="B117" s="6"/>
      <c r="C117" s="6"/>
      <c r="D117" s="6"/>
      <c r="E117" s="6"/>
      <c r="F117" s="6"/>
      <c r="G117" s="6"/>
      <c r="H117" s="6"/>
      <c r="I117" s="6"/>
      <c r="J117" s="6"/>
      <c r="K117" s="6"/>
      <c r="L117" s="6"/>
      <c r="M117" s="6"/>
      <c r="N117" s="6"/>
      <c r="O117" s="6"/>
      <c r="P117" s="6"/>
      <c r="Q117" s="6"/>
      <c r="R117" s="6"/>
      <c r="S117" s="6"/>
      <c r="T117" s="6"/>
      <c r="U117" s="6"/>
      <c r="V117" s="6"/>
      <c r="W117" s="6"/>
    </row>
    <row r="118" spans="1:31" s="19" customFormat="1" ht="20.100000000000001" customHeight="1" x14ac:dyDescent="0.25">
      <c r="A118" s="6"/>
      <c r="B118" s="6"/>
      <c r="C118" s="6"/>
      <c r="D118" s="6"/>
      <c r="E118" s="6"/>
      <c r="F118" s="6"/>
      <c r="G118" s="6"/>
      <c r="H118" s="6"/>
      <c r="I118" s="6"/>
      <c r="J118" s="6"/>
      <c r="K118" s="6"/>
      <c r="L118" s="6"/>
      <c r="M118" s="6"/>
      <c r="N118" s="6"/>
      <c r="O118" s="6"/>
      <c r="P118" s="6"/>
      <c r="Q118" s="6"/>
      <c r="R118" s="6"/>
      <c r="S118" s="6"/>
      <c r="T118" s="6"/>
      <c r="U118" s="6"/>
      <c r="V118" s="6"/>
      <c r="W118" s="6"/>
    </row>
    <row r="119" spans="1:31" s="19" customFormat="1" ht="20.100000000000001" customHeight="1" x14ac:dyDescent="0.25">
      <c r="A119" s="6"/>
      <c r="B119" s="6"/>
      <c r="C119" s="6"/>
      <c r="D119" s="6"/>
      <c r="E119" s="6"/>
      <c r="F119" s="6"/>
      <c r="G119" s="6"/>
      <c r="H119" s="6"/>
      <c r="I119" s="6"/>
      <c r="J119" s="6"/>
      <c r="K119" s="6"/>
      <c r="L119" s="6"/>
      <c r="M119" s="6"/>
      <c r="N119" s="6"/>
      <c r="O119" s="6"/>
      <c r="P119" s="6"/>
      <c r="Q119" s="6"/>
      <c r="R119" s="6"/>
      <c r="S119" s="6"/>
      <c r="T119" s="6"/>
      <c r="U119" s="6"/>
      <c r="V119" s="6"/>
      <c r="W119" s="6"/>
    </row>
    <row r="120" spans="1:31" s="19" customFormat="1" ht="20.100000000000001" customHeight="1" x14ac:dyDescent="0.25">
      <c r="A120" s="6"/>
      <c r="B120" s="6"/>
      <c r="C120" s="6"/>
      <c r="D120" s="6"/>
      <c r="E120" s="6"/>
      <c r="F120" s="6"/>
      <c r="G120" s="6"/>
      <c r="H120" s="6"/>
      <c r="I120" s="6"/>
      <c r="J120" s="6"/>
      <c r="K120" s="6"/>
      <c r="L120" s="6"/>
      <c r="M120" s="6"/>
      <c r="N120" s="6"/>
      <c r="O120" s="6"/>
      <c r="P120" s="6"/>
      <c r="Q120" s="6"/>
      <c r="R120" s="6"/>
      <c r="S120" s="6"/>
      <c r="T120" s="6"/>
      <c r="U120" s="6"/>
      <c r="V120" s="6"/>
      <c r="W120" s="6"/>
    </row>
    <row r="121" spans="1:31" s="19" customFormat="1" ht="20.100000000000001" customHeight="1" x14ac:dyDescent="0.25">
      <c r="B121" s="6"/>
      <c r="C121" s="6"/>
      <c r="D121" s="6"/>
      <c r="E121" s="6"/>
      <c r="F121" s="6"/>
      <c r="G121" s="6"/>
      <c r="H121" s="6"/>
      <c r="I121" s="6"/>
      <c r="J121" s="6"/>
      <c r="K121" s="6"/>
      <c r="L121" s="6"/>
      <c r="M121" s="6"/>
      <c r="N121" s="6"/>
      <c r="O121" s="6"/>
      <c r="P121" s="6"/>
      <c r="Q121" s="6"/>
      <c r="R121" s="6"/>
      <c r="S121" s="6"/>
      <c r="T121" s="6"/>
      <c r="U121" s="6"/>
      <c r="V121" s="6"/>
      <c r="W121" s="6"/>
    </row>
    <row r="122" spans="1:31" s="19" customFormat="1" ht="20.100000000000001" customHeight="1" x14ac:dyDescent="0.25">
      <c r="B122" s="6"/>
      <c r="C122" s="6"/>
      <c r="D122" s="6"/>
      <c r="E122" s="6"/>
      <c r="F122" s="6"/>
      <c r="G122" s="6"/>
      <c r="H122" s="6"/>
      <c r="I122" s="6"/>
      <c r="J122" s="6"/>
      <c r="K122" s="6"/>
      <c r="L122" s="6"/>
      <c r="M122" s="6"/>
      <c r="N122" s="6"/>
      <c r="O122" s="6"/>
      <c r="P122" s="6"/>
      <c r="Q122" s="6"/>
      <c r="R122" s="6"/>
      <c r="S122" s="6"/>
      <c r="T122" s="6"/>
      <c r="U122" s="6"/>
      <c r="V122" s="6"/>
      <c r="W122" s="6"/>
    </row>
    <row r="123" spans="1:31" s="19" customFormat="1" ht="20.100000000000001" customHeight="1" x14ac:dyDescent="0.25">
      <c r="B123" s="6"/>
      <c r="C123" s="6"/>
      <c r="D123" s="6"/>
      <c r="E123" s="6"/>
      <c r="F123" s="6"/>
      <c r="G123" s="6"/>
      <c r="H123" s="6"/>
      <c r="I123" s="6"/>
      <c r="J123" s="6"/>
      <c r="K123" s="6"/>
      <c r="L123" s="6"/>
      <c r="M123" s="6"/>
      <c r="N123" s="6"/>
      <c r="O123" s="6"/>
      <c r="P123" s="6"/>
      <c r="Q123" s="6"/>
      <c r="R123" s="6"/>
      <c r="S123" s="6"/>
      <c r="T123" s="6"/>
      <c r="U123" s="6"/>
      <c r="V123" s="6"/>
      <c r="W123" s="6"/>
    </row>
    <row r="124" spans="1:31" s="19" customFormat="1" ht="20.100000000000001" customHeight="1" x14ac:dyDescent="0.25">
      <c r="B124" s="6"/>
      <c r="C124" s="6"/>
      <c r="D124" s="6"/>
      <c r="E124" s="6"/>
      <c r="F124" s="6"/>
      <c r="G124" s="6"/>
      <c r="H124" s="6"/>
      <c r="I124" s="6"/>
      <c r="J124" s="6"/>
      <c r="K124" s="6"/>
      <c r="L124" s="6"/>
      <c r="M124" s="6"/>
      <c r="N124" s="6"/>
      <c r="O124" s="6"/>
      <c r="P124" s="6"/>
      <c r="Q124" s="6"/>
      <c r="R124" s="6"/>
      <c r="S124" s="6"/>
      <c r="T124" s="6"/>
      <c r="U124" s="6"/>
      <c r="V124" s="6"/>
      <c r="W124" s="6"/>
    </row>
    <row r="125" spans="1:31" s="19" customFormat="1" ht="20.100000000000001" customHeight="1" x14ac:dyDescent="0.25">
      <c r="B125" s="6"/>
      <c r="C125" s="6"/>
      <c r="D125" s="6"/>
      <c r="E125" s="6"/>
      <c r="F125" s="6"/>
      <c r="G125" s="6"/>
      <c r="H125" s="6"/>
      <c r="I125" s="6"/>
      <c r="J125" s="6"/>
      <c r="K125" s="6"/>
      <c r="L125" s="6"/>
      <c r="M125" s="6"/>
      <c r="N125" s="6"/>
      <c r="O125" s="6"/>
      <c r="P125" s="6"/>
      <c r="Q125" s="6"/>
      <c r="R125" s="6"/>
      <c r="S125" s="6"/>
      <c r="T125" s="6"/>
      <c r="U125" s="6"/>
      <c r="V125" s="6"/>
      <c r="W125" s="6"/>
    </row>
    <row r="126" spans="1:31" s="59" customFormat="1" ht="20.100000000000001" customHeight="1" x14ac:dyDescent="0.25">
      <c r="A126" s="19"/>
      <c r="B126" s="6"/>
      <c r="C126" s="6"/>
      <c r="D126" s="6"/>
      <c r="E126" s="6"/>
      <c r="F126" s="6"/>
      <c r="G126" s="6"/>
      <c r="H126" s="6"/>
      <c r="I126" s="6"/>
      <c r="J126" s="6"/>
      <c r="K126" s="6"/>
      <c r="L126" s="6"/>
      <c r="M126" s="6"/>
      <c r="N126" s="6"/>
      <c r="O126" s="6"/>
      <c r="P126" s="6"/>
      <c r="Q126" s="6"/>
      <c r="R126" s="6"/>
      <c r="S126" s="6"/>
      <c r="T126" s="6"/>
      <c r="U126" s="6"/>
      <c r="V126" s="6"/>
      <c r="W126" s="6"/>
      <c r="AC126" s="60"/>
      <c r="AD126" s="60"/>
      <c r="AE126" s="60"/>
    </row>
    <row r="127" spans="1:31" s="59" customFormat="1" ht="20.100000000000001" customHeight="1" x14ac:dyDescent="0.25">
      <c r="A127" s="19"/>
      <c r="B127" s="6"/>
      <c r="C127" s="6"/>
      <c r="D127" s="6"/>
      <c r="E127" s="6"/>
      <c r="F127" s="6"/>
      <c r="G127" s="6"/>
      <c r="H127" s="6"/>
      <c r="I127" s="6"/>
      <c r="J127" s="6"/>
      <c r="K127" s="6"/>
      <c r="L127" s="6"/>
      <c r="M127" s="6"/>
      <c r="N127" s="6"/>
      <c r="O127" s="6"/>
      <c r="P127" s="6"/>
      <c r="Q127" s="6"/>
      <c r="R127" s="6"/>
      <c r="S127" s="6"/>
      <c r="T127" s="6"/>
      <c r="U127" s="6"/>
      <c r="V127" s="6"/>
      <c r="W127" s="6"/>
      <c r="AC127" s="60"/>
      <c r="AD127" s="60"/>
      <c r="AE127" s="60"/>
    </row>
    <row r="128" spans="1:31" s="59" customFormat="1" ht="20.100000000000001" customHeight="1" x14ac:dyDescent="0.25">
      <c r="A128" s="19"/>
      <c r="B128" s="6"/>
      <c r="C128" s="6"/>
      <c r="D128" s="6"/>
      <c r="E128" s="6"/>
      <c r="F128" s="6"/>
      <c r="G128" s="6"/>
      <c r="H128" s="6"/>
      <c r="I128" s="6"/>
      <c r="J128" s="6"/>
      <c r="K128" s="6"/>
      <c r="L128" s="6"/>
      <c r="M128" s="6"/>
      <c r="N128" s="6"/>
      <c r="O128" s="6"/>
      <c r="P128" s="6"/>
      <c r="Q128" s="6"/>
      <c r="R128" s="6"/>
      <c r="S128" s="6"/>
      <c r="T128" s="6"/>
      <c r="U128" s="6"/>
      <c r="V128" s="6"/>
      <c r="W128" s="6"/>
      <c r="AC128" s="60"/>
      <c r="AD128" s="60"/>
      <c r="AE128" s="60"/>
    </row>
    <row r="129" spans="1:35" s="59" customFormat="1" ht="20.100000000000001" customHeight="1" x14ac:dyDescent="0.25">
      <c r="A129" s="19"/>
      <c r="B129" s="6"/>
      <c r="C129" s="6"/>
      <c r="D129" s="6"/>
      <c r="E129" s="6"/>
      <c r="F129" s="6"/>
      <c r="G129" s="6"/>
      <c r="H129" s="6"/>
      <c r="I129" s="6"/>
      <c r="J129" s="6"/>
      <c r="K129" s="6"/>
      <c r="L129" s="6"/>
      <c r="M129" s="6"/>
      <c r="N129" s="6"/>
      <c r="O129" s="6"/>
      <c r="P129" s="6"/>
      <c r="Q129" s="6"/>
      <c r="R129" s="6"/>
      <c r="S129" s="6"/>
      <c r="T129" s="6"/>
      <c r="U129" s="6"/>
      <c r="V129" s="6"/>
      <c r="W129" s="6"/>
      <c r="AC129" s="60"/>
      <c r="AD129" s="60"/>
      <c r="AE129" s="60"/>
    </row>
    <row r="131" spans="1:35" s="59" customFormat="1" ht="20.100000000000001" customHeight="1" x14ac:dyDescent="0.25">
      <c r="A131" s="6"/>
      <c r="B131" s="6"/>
      <c r="C131" s="6"/>
      <c r="D131" s="6"/>
      <c r="E131" s="6"/>
      <c r="F131" s="6"/>
      <c r="G131" s="6"/>
      <c r="H131" s="6"/>
      <c r="I131" s="6"/>
      <c r="J131" s="6"/>
      <c r="K131" s="6"/>
      <c r="L131" s="6"/>
      <c r="M131" s="6"/>
      <c r="N131" s="6"/>
      <c r="O131" s="6"/>
      <c r="P131" s="6"/>
      <c r="Q131" s="6"/>
      <c r="R131" s="6"/>
      <c r="S131" s="6"/>
      <c r="T131" s="6"/>
      <c r="U131" s="6"/>
      <c r="V131" s="6"/>
      <c r="W131" s="6"/>
      <c r="AC131" s="60"/>
      <c r="AD131" s="60"/>
      <c r="AG131" s="60"/>
      <c r="AH131" s="60"/>
      <c r="AI131" s="60"/>
    </row>
    <row r="152" spans="24:41" ht="20.100000000000001" customHeight="1" x14ac:dyDescent="0.25">
      <c r="X152" s="61"/>
      <c r="Y152" s="61"/>
      <c r="Z152" s="61"/>
      <c r="AA152" s="134" t="s">
        <v>35</v>
      </c>
      <c r="AB152" s="134"/>
      <c r="AC152" s="134"/>
      <c r="AD152" s="134"/>
      <c r="AE152" s="134"/>
      <c r="AF152" s="134"/>
      <c r="AG152" s="134"/>
      <c r="AH152" s="134"/>
      <c r="AI152" s="134"/>
      <c r="AJ152" s="134"/>
      <c r="AK152" s="134"/>
      <c r="AL152" s="134"/>
      <c r="AM152" s="61"/>
      <c r="AN152" s="61"/>
      <c r="AO152" s="61"/>
    </row>
    <row r="153" spans="24:41" ht="20.100000000000001" customHeight="1" x14ac:dyDescent="0.25">
      <c r="X153" s="66"/>
      <c r="Y153" s="66"/>
      <c r="Z153" s="66"/>
      <c r="AA153" s="61"/>
      <c r="AB153" s="61"/>
      <c r="AC153" s="63"/>
      <c r="AD153" s="63"/>
      <c r="AE153" s="63"/>
      <c r="AF153" s="61"/>
      <c r="AG153" s="61"/>
      <c r="AH153" s="61"/>
      <c r="AI153" s="61"/>
      <c r="AJ153" s="61"/>
      <c r="AK153" s="61"/>
      <c r="AL153" s="61"/>
      <c r="AM153" s="66"/>
      <c r="AN153" s="66"/>
      <c r="AO153" s="66"/>
    </row>
    <row r="154" spans="24:41" ht="20.100000000000001" customHeight="1" x14ac:dyDescent="0.25">
      <c r="X154" s="61"/>
      <c r="Y154" s="61"/>
      <c r="Z154" s="61"/>
      <c r="AA154" s="134" t="s">
        <v>36</v>
      </c>
      <c r="AB154" s="134"/>
      <c r="AC154" s="62" t="s">
        <v>69</v>
      </c>
      <c r="AD154" s="62" t="s">
        <v>70</v>
      </c>
      <c r="AE154" s="62" t="s">
        <v>71</v>
      </c>
      <c r="AF154" s="134" t="s">
        <v>41</v>
      </c>
      <c r="AG154" s="135"/>
      <c r="AH154" s="62" t="s">
        <v>69</v>
      </c>
      <c r="AI154" s="62" t="s">
        <v>70</v>
      </c>
      <c r="AJ154" s="62" t="s">
        <v>71</v>
      </c>
      <c r="AK154" s="134" t="s">
        <v>46</v>
      </c>
      <c r="AL154" s="135"/>
      <c r="AM154" s="62" t="s">
        <v>69</v>
      </c>
      <c r="AN154" s="62" t="s">
        <v>70</v>
      </c>
      <c r="AO154" s="62" t="s">
        <v>71</v>
      </c>
    </row>
    <row r="155" spans="24:41" ht="20.100000000000001" customHeight="1" x14ac:dyDescent="0.25">
      <c r="X155" s="66"/>
      <c r="Y155" s="66"/>
      <c r="Z155" s="66"/>
      <c r="AA155" s="136"/>
      <c r="AB155" s="136"/>
      <c r="AC155" s="63"/>
      <c r="AD155" s="63"/>
      <c r="AE155" s="63"/>
      <c r="AF155" s="134"/>
      <c r="AG155" s="134"/>
      <c r="AH155" s="61"/>
      <c r="AI155" s="61"/>
      <c r="AJ155" s="61"/>
      <c r="AK155" s="134"/>
      <c r="AL155" s="134"/>
      <c r="AM155" s="66"/>
      <c r="AN155" s="66"/>
      <c r="AO155" s="66"/>
    </row>
    <row r="156" spans="24:41" ht="20.100000000000001" customHeight="1" x14ac:dyDescent="0.25">
      <c r="X156" s="61"/>
      <c r="Y156" s="61"/>
      <c r="AA156" s="61" t="s">
        <v>38</v>
      </c>
      <c r="AB156" s="61">
        <v>1359.09</v>
      </c>
      <c r="AC156" s="62" t="e">
        <f>TRUNC((IF($I$75="R-1B",($N$75/$G$71),"FALSO")),2)</f>
        <v>#VALUE!</v>
      </c>
      <c r="AD156" s="62" t="e">
        <f>TRUNC((IF(AC156="FALSO","FALSO",(AB156*$Y$186))),2)</f>
        <v>#VALUE!</v>
      </c>
      <c r="AE156" s="64" t="e">
        <f>IF(AD156="FALSO","FALSO",IF(AC156&lt;(AD156),"PREENCHIMENTO INCORRETO","PREENCHIMENTO CORRETO"))</f>
        <v>#VALUE!</v>
      </c>
      <c r="AF156" s="61" t="s">
        <v>42</v>
      </c>
      <c r="AG156" s="61">
        <v>1643.89</v>
      </c>
      <c r="AH156" s="62" t="e">
        <f>TRUNC((IF($I$75="R-1N",$N$75/$G$71,"FALSO")),2)</f>
        <v>#VALUE!</v>
      </c>
      <c r="AI156" s="62" t="e">
        <f>TRUNC((IF(AH156="FALSO","FALSO",(AG156*$Y$186))),2)</f>
        <v>#VALUE!</v>
      </c>
      <c r="AJ156" s="64" t="e">
        <f>IF(AI156="FALSO","FALSO",IF(AH156&lt;(AI156),"PREENCHIMENTO INCORRETO","PREENCHIMENTO CORRETO"))</f>
        <v>#VALUE!</v>
      </c>
      <c r="AK156" s="61" t="s">
        <v>47</v>
      </c>
      <c r="AL156" s="61">
        <v>1986.13</v>
      </c>
      <c r="AM156" s="64" t="e">
        <f>TRUNC((IF($I$75="R-1A",$N$75/$G$71,"FALSO")),2)</f>
        <v>#VALUE!</v>
      </c>
      <c r="AN156" s="62" t="e">
        <f>TRUNC((IF(AM156="FALSO","FALSO",(AL156*$Y$186))),2)</f>
        <v>#VALUE!</v>
      </c>
      <c r="AO156" s="64" t="e">
        <f>IF(AN156="FALSO","FALSO",IF(AM156&lt;(AN156),"PREENCHIMENTO INCORRETO","PREENCHIMENTO CORRETO"))</f>
        <v>#VALUE!</v>
      </c>
    </row>
    <row r="157" spans="24:41" ht="20.100000000000001" customHeight="1" x14ac:dyDescent="0.25">
      <c r="X157" s="61"/>
      <c r="Y157" s="61"/>
      <c r="Z157" s="61"/>
      <c r="AA157" s="134"/>
      <c r="AB157" s="134"/>
      <c r="AC157" s="63"/>
      <c r="AD157" s="63"/>
      <c r="AE157" s="63"/>
      <c r="AF157" s="134"/>
      <c r="AG157" s="134"/>
      <c r="AH157" s="61"/>
      <c r="AI157" s="61"/>
      <c r="AJ157" s="61"/>
      <c r="AK157" s="134"/>
      <c r="AL157" s="134"/>
      <c r="AM157" s="61"/>
      <c r="AN157" s="61"/>
      <c r="AO157" s="61"/>
    </row>
    <row r="158" spans="24:41" ht="20.100000000000001" customHeight="1" x14ac:dyDescent="0.25">
      <c r="X158" s="61"/>
      <c r="Y158" s="61"/>
      <c r="Z158" s="61"/>
      <c r="AA158" s="61" t="s">
        <v>39</v>
      </c>
      <c r="AB158" s="61">
        <v>1228.72</v>
      </c>
      <c r="AC158" s="62" t="e">
        <f>TRUNC((IF($I$75="pp-4b",($N$75/$G$71),"FALSO")),2)</f>
        <v>#VALUE!</v>
      </c>
      <c r="AD158" s="62" t="e">
        <f>TRUNC((IF(AC158="FALSO","FALSO",(AB158*$Y$186))),2)</f>
        <v>#VALUE!</v>
      </c>
      <c r="AE158" s="64" t="e">
        <f>IF(AD158="FALSO","FALSO",IF(AC158&lt;(AD158),"PREENCHIMENTO INCORRETO","PREENCHIMENTO CORRETO"))</f>
        <v>#VALUE!</v>
      </c>
      <c r="AF158" s="61" t="s">
        <v>43</v>
      </c>
      <c r="AG158" s="61">
        <v>1534.06</v>
      </c>
      <c r="AH158" s="64" t="e">
        <f>TRUNC((IF($I$75="PP-4N",$N$75/$G$71,"FALSO")),2)</f>
        <v>#VALUE!</v>
      </c>
      <c r="AI158" s="62" t="e">
        <f>TRUNC((IF(AH158="FALSO","FALSO",(AG158*$Y$186))),2)</f>
        <v>#VALUE!</v>
      </c>
      <c r="AJ158" s="64" t="e">
        <f>IF(AI158="FALSO","FALSO",IF(AH158&lt;(AI158),"PREENCHIMENTO INCORRETO","PREENCHIMENTO CORRETO"))</f>
        <v>#VALUE!</v>
      </c>
      <c r="AK158" s="61" t="s">
        <v>48</v>
      </c>
      <c r="AL158" s="61">
        <v>1589.17</v>
      </c>
      <c r="AM158" s="64" t="e">
        <f>TRUNC((IF($I$75="R-8A",$N$75/$G$71,"FALSO")),2)</f>
        <v>#VALUE!</v>
      </c>
      <c r="AN158" s="62" t="e">
        <f>TRUNC((IF(AM158="FALSO","FALSO",(AL158*$Y$186))),2)</f>
        <v>#VALUE!</v>
      </c>
      <c r="AO158" s="64" t="e">
        <f>IF(AN158="FALSO","FALSO",IF(AM158&lt;(AN158),"PREENCHIMENTO INCORRETO","PREENCHIMENTO CORRETO"))</f>
        <v>#VALUE!</v>
      </c>
    </row>
    <row r="159" spans="24:41" ht="20.100000000000001" customHeight="1" x14ac:dyDescent="0.25">
      <c r="X159" s="61"/>
      <c r="Y159" s="61"/>
      <c r="Z159" s="61"/>
      <c r="AA159" s="134"/>
      <c r="AB159" s="134"/>
      <c r="AC159" s="63"/>
      <c r="AD159" s="63"/>
      <c r="AE159" s="63"/>
      <c r="AF159" s="134"/>
      <c r="AG159" s="134"/>
      <c r="AH159" s="61"/>
      <c r="AI159" s="61"/>
      <c r="AJ159" s="61"/>
      <c r="AK159" s="134"/>
      <c r="AL159" s="134"/>
      <c r="AM159" s="61"/>
      <c r="AN159" s="61"/>
      <c r="AO159" s="61"/>
    </row>
    <row r="160" spans="24:41" ht="20.100000000000001" customHeight="1" x14ac:dyDescent="0.25">
      <c r="X160" s="61"/>
      <c r="Y160" s="61"/>
      <c r="Z160" s="61"/>
      <c r="AA160" s="61" t="s">
        <v>40</v>
      </c>
      <c r="AB160" s="61">
        <v>1163.93</v>
      </c>
      <c r="AC160" s="62" t="e">
        <f>TRUNC((IF($I$75="R-8B",$N$75/$G$71,"FALSO")),2)</f>
        <v>#VALUE!</v>
      </c>
      <c r="AD160" s="62" t="e">
        <f>TRUNC((IF(AC160="FALSO","FALSO",(AB160*$Y$186))),2)</f>
        <v>#VALUE!</v>
      </c>
      <c r="AE160" s="64" t="e">
        <f>IF(AD160="FALSO","FALSO",IF(AC160&lt;(AD160),"PREENCHIMENTO INCORRETO","PREENCHIMENTO CORRETO"))</f>
        <v>#VALUE!</v>
      </c>
      <c r="AF160" s="61" t="s">
        <v>44</v>
      </c>
      <c r="AG160" s="61">
        <v>1323.45</v>
      </c>
      <c r="AH160" s="64" t="e">
        <f>TRUNC((IF($I$75="R-8N",$N$75/$G$71,"FALSO")),2)</f>
        <v>#VALUE!</v>
      </c>
      <c r="AI160" s="62" t="e">
        <f>TRUNC((IF(AH160="FALSO","FALSO",(AG160*$Y$186))),2)</f>
        <v>#VALUE!</v>
      </c>
      <c r="AJ160" s="64" t="e">
        <f>IF(AI160="FALSO","FALSO",IF(AH160&lt;(AI160),"PREENCHIMENTO INCORRETO","PREENCHIMENTO CORRETO"))</f>
        <v>#VALUE!</v>
      </c>
      <c r="AK160" s="61" t="s">
        <v>49</v>
      </c>
      <c r="AL160" s="61">
        <v>1638.46</v>
      </c>
      <c r="AM160" s="64" t="e">
        <f>TRUNC((IF($I$75="R-16A",$N$75/$G$71,"FALSO")),2)</f>
        <v>#VALUE!</v>
      </c>
      <c r="AN160" s="62" t="e">
        <f>TRUNC((IF(AM160="FALSO","FALSO",(AL160*$Y$186))),2)</f>
        <v>#VALUE!</v>
      </c>
      <c r="AO160" s="64" t="e">
        <f>IF(AN160="FALSO","FALSO",IF(AM160&lt;(AN160),"PREENCHIMENTO INCORRETO","PREENCHIMENTO CORRETO"))</f>
        <v>#VALUE!</v>
      </c>
    </row>
    <row r="161" spans="24:41" ht="20.100000000000001" customHeight="1" x14ac:dyDescent="0.25">
      <c r="X161" s="61"/>
      <c r="Y161" s="61"/>
      <c r="Z161" s="61"/>
      <c r="AA161" s="134"/>
      <c r="AB161" s="134"/>
      <c r="AC161" s="63"/>
      <c r="AD161" s="63"/>
      <c r="AE161" s="63"/>
      <c r="AF161" s="134"/>
      <c r="AG161" s="134"/>
      <c r="AH161" s="61"/>
      <c r="AI161" s="61"/>
      <c r="AJ161" s="61"/>
      <c r="AK161" s="134"/>
      <c r="AL161" s="134"/>
      <c r="AM161" s="61"/>
      <c r="AN161" s="61"/>
      <c r="AO161" s="61"/>
    </row>
    <row r="162" spans="24:41" ht="20.100000000000001" customHeight="1" x14ac:dyDescent="0.25">
      <c r="X162" s="61"/>
      <c r="Y162" s="61"/>
      <c r="Z162" s="61"/>
      <c r="AA162" s="61" t="s">
        <v>37</v>
      </c>
      <c r="AB162" s="61">
        <v>894.12</v>
      </c>
      <c r="AC162" s="62" t="e">
        <f>TRUNC((IF($I$75="PIS",$N$75/$G$71,"FALSO")),2)</f>
        <v>#VALUE!</v>
      </c>
      <c r="AD162" s="62" t="e">
        <f>TRUNC((IF(AC162="FALSO","FALSO",(AB162*$Y$186))),2)</f>
        <v>#VALUE!</v>
      </c>
      <c r="AE162" s="64" t="e">
        <f>IF(AD162="FALSO","FALSO",IF(AC162&lt;(AD162),"PREENCHIMENTO INCORRETO","PREENCHIMENTO CORRETO"))</f>
        <v>#VALUE!</v>
      </c>
      <c r="AF162" s="61" t="s">
        <v>45</v>
      </c>
      <c r="AG162" s="61">
        <v>1278.71</v>
      </c>
      <c r="AH162" s="64" t="e">
        <f>TRUNC((IF($I$75="R-16N",$N$75/$G$71,"FALSO")),2)</f>
        <v>#VALUE!</v>
      </c>
      <c r="AI162" s="62" t="e">
        <f>TRUNC((IF(AH162="FALSO","FALSO",(AG162*$Y$186))),2)</f>
        <v>#VALUE!</v>
      </c>
      <c r="AJ162" s="64" t="e">
        <f>IF(AI162="FALSO","FALSO",IF(AH162&lt;(AI162),"PREENCHIMENTO INCORRETO","PREENCHIMENTO CORRETO"))</f>
        <v>#VALUE!</v>
      </c>
      <c r="AK162" s="61"/>
      <c r="AL162" s="61"/>
      <c r="AM162" s="64"/>
      <c r="AN162" s="61"/>
      <c r="AO162" s="61"/>
    </row>
    <row r="163" spans="24:41" ht="20.100000000000001" customHeight="1" x14ac:dyDescent="0.25">
      <c r="X163" s="61"/>
      <c r="Y163" s="61"/>
      <c r="Z163" s="61"/>
      <c r="AA163" s="61"/>
      <c r="AB163" s="61"/>
      <c r="AC163" s="63"/>
      <c r="AD163" s="63"/>
      <c r="AE163" s="63"/>
      <c r="AF163" s="61"/>
      <c r="AG163" s="61"/>
      <c r="AH163" s="61"/>
      <c r="AI163" s="61"/>
      <c r="AJ163" s="61"/>
      <c r="AK163" s="61"/>
      <c r="AL163" s="61"/>
      <c r="AM163" s="61"/>
      <c r="AN163" s="61"/>
      <c r="AO163" s="61"/>
    </row>
    <row r="164" spans="24:41" ht="20.100000000000001" customHeight="1" x14ac:dyDescent="0.25">
      <c r="X164" s="61"/>
      <c r="Y164" s="61"/>
      <c r="Z164" s="61"/>
      <c r="AA164" s="134" t="s">
        <v>56</v>
      </c>
      <c r="AB164" s="134"/>
      <c r="AC164" s="134"/>
      <c r="AD164" s="134"/>
      <c r="AE164" s="134"/>
      <c r="AF164" s="134"/>
      <c r="AG164" s="134"/>
      <c r="AH164" s="134"/>
      <c r="AI164" s="134"/>
      <c r="AJ164" s="134"/>
      <c r="AK164" s="134"/>
      <c r="AL164" s="134"/>
      <c r="AM164" s="61"/>
      <c r="AN164" s="61"/>
      <c r="AO164" s="61"/>
    </row>
    <row r="165" spans="24:41" ht="20.100000000000001" customHeight="1" x14ac:dyDescent="0.25">
      <c r="X165" s="61"/>
      <c r="Y165" s="61"/>
      <c r="Z165" s="61"/>
      <c r="AA165" s="80"/>
      <c r="AB165" s="80"/>
      <c r="AC165" s="62"/>
      <c r="AD165" s="62"/>
      <c r="AE165" s="62"/>
      <c r="AF165" s="80"/>
      <c r="AG165" s="80"/>
      <c r="AH165" s="80"/>
      <c r="AI165" s="80"/>
      <c r="AJ165" s="80"/>
      <c r="AK165" s="80"/>
      <c r="AL165" s="80"/>
      <c r="AM165" s="61"/>
      <c r="AN165" s="61"/>
      <c r="AO165" s="61"/>
    </row>
    <row r="166" spans="24:41" ht="20.100000000000001" customHeight="1" x14ac:dyDescent="0.25">
      <c r="X166" s="61"/>
      <c r="Y166" s="61"/>
      <c r="Z166" s="61"/>
      <c r="AA166" s="134" t="s">
        <v>41</v>
      </c>
      <c r="AB166" s="134"/>
      <c r="AC166" s="62" t="s">
        <v>69</v>
      </c>
      <c r="AD166" s="62" t="s">
        <v>70</v>
      </c>
      <c r="AE166" s="62" t="s">
        <v>71</v>
      </c>
      <c r="AF166" s="134" t="s">
        <v>46</v>
      </c>
      <c r="AG166" s="135"/>
      <c r="AH166" s="62" t="s">
        <v>69</v>
      </c>
      <c r="AI166" s="62" t="s">
        <v>70</v>
      </c>
      <c r="AJ166" s="62" t="s">
        <v>71</v>
      </c>
      <c r="AK166" s="134"/>
      <c r="AL166" s="135"/>
      <c r="AM166" s="61"/>
      <c r="AN166" s="61"/>
      <c r="AO166" s="61"/>
    </row>
    <row r="167" spans="24:41" ht="20.100000000000001" customHeight="1" x14ac:dyDescent="0.25">
      <c r="X167" s="61"/>
      <c r="Y167" s="61"/>
      <c r="Z167" s="61"/>
      <c r="AA167" s="136"/>
      <c r="AB167" s="136"/>
      <c r="AC167" s="63"/>
      <c r="AD167" s="63"/>
      <c r="AE167" s="63"/>
      <c r="AF167" s="134"/>
      <c r="AG167" s="134"/>
      <c r="AH167" s="61"/>
      <c r="AI167" s="61"/>
      <c r="AJ167" s="61"/>
      <c r="AK167" s="134"/>
      <c r="AL167" s="134"/>
      <c r="AM167" s="61"/>
      <c r="AN167" s="61"/>
      <c r="AO167" s="61"/>
    </row>
    <row r="168" spans="24:41" ht="20.100000000000001" customHeight="1" x14ac:dyDescent="0.25">
      <c r="X168" s="61"/>
      <c r="Y168" s="61"/>
      <c r="Z168" s="61"/>
      <c r="AA168" s="61" t="s">
        <v>50</v>
      </c>
      <c r="AB168" s="61">
        <v>1503.39</v>
      </c>
      <c r="AC168" s="62" t="e">
        <f>TRUNC((IF($I$75="CAL-8N",$N$75/$G$71,"FALSO")),2)</f>
        <v>#VALUE!</v>
      </c>
      <c r="AD168" s="62" t="e">
        <f>TRUNC((IF(AC168="FALSO","FALSO",(AB168*$Y$186))),2)</f>
        <v>#VALUE!</v>
      </c>
      <c r="AE168" s="64" t="e">
        <f>IF(AD168="FALSO","FALSO",IF(AC168&lt;(AD168),"PREENCHIMENTO INCORRETO","PREENCHIMENTO CORRETO"))</f>
        <v>#VALUE!</v>
      </c>
      <c r="AF168" s="61" t="s">
        <v>54</v>
      </c>
      <c r="AG168" s="61">
        <v>1620.87</v>
      </c>
      <c r="AH168" s="64" t="e">
        <f>TRUNC((IF($I$75="CAL-8A",$N$75/$G$71,"FALSO")),2)</f>
        <v>#VALUE!</v>
      </c>
      <c r="AI168" s="62" t="e">
        <f>TRUNC((IF(AH168="FALSO","FALSO",(AG168*$Y$186))),2)</f>
        <v>#VALUE!</v>
      </c>
      <c r="AJ168" s="64" t="e">
        <f>IF(AI168="FALSO","FALSO",IF(AH168&lt;(AI168),"PREENCHIMENTO INCORRETO","PREENCHIMENTO CORRETO"))</f>
        <v>#VALUE!</v>
      </c>
      <c r="AK168" s="61"/>
      <c r="AL168" s="61"/>
      <c r="AM168" s="61"/>
      <c r="AN168" s="61"/>
      <c r="AO168" s="61"/>
    </row>
    <row r="169" spans="24:41" ht="20.100000000000001" customHeight="1" x14ac:dyDescent="0.25">
      <c r="X169" s="61"/>
      <c r="Y169" s="61"/>
      <c r="Z169" s="61"/>
      <c r="AA169" s="134"/>
      <c r="AB169" s="134"/>
      <c r="AC169" s="63"/>
      <c r="AD169" s="63"/>
      <c r="AE169" s="63"/>
      <c r="AF169" s="134"/>
      <c r="AG169" s="134"/>
      <c r="AH169" s="61"/>
      <c r="AI169" s="61"/>
      <c r="AJ169" s="61"/>
      <c r="AK169" s="134"/>
      <c r="AL169" s="134"/>
      <c r="AM169" s="61"/>
      <c r="AN169" s="61"/>
      <c r="AO169" s="61"/>
    </row>
    <row r="170" spans="24:41" ht="20.100000000000001" customHeight="1" x14ac:dyDescent="0.25">
      <c r="X170" s="61"/>
      <c r="Y170" s="61"/>
      <c r="Z170" s="61"/>
      <c r="AA170" s="61" t="s">
        <v>51</v>
      </c>
      <c r="AB170" s="61">
        <v>1295.53</v>
      </c>
      <c r="AC170" s="62" t="e">
        <f>TRUNC((IF($I$75="CSL-8N",$N$75/$G$71,"FALSO")),2)</f>
        <v>#VALUE!</v>
      </c>
      <c r="AD170" s="62" t="e">
        <f>TRUNC((IF(AC170="FALSO","FALSO",(AB170*$Y$186))),2)</f>
        <v>#VALUE!</v>
      </c>
      <c r="AE170" s="64" t="e">
        <f>IF(AD170="FALSO","FALSO",IF(AC170&lt;(AD170),"PREENCHIMENTO INCORRETO","PREENCHIMENTO CORRETO"))</f>
        <v>#VALUE!</v>
      </c>
      <c r="AF170" s="61" t="s">
        <v>53</v>
      </c>
      <c r="AG170" s="61">
        <v>1418.21</v>
      </c>
      <c r="AH170" s="64" t="e">
        <f>TRUNC((IF($I$75="CSL-8A",$N$75/$G$71,"FALSO")),2)</f>
        <v>#VALUE!</v>
      </c>
      <c r="AI170" s="62" t="e">
        <f>TRUNC((IF(AH170="FALSO","FALSO",(AG170*$Y$186))),2)</f>
        <v>#VALUE!</v>
      </c>
      <c r="AJ170" s="64" t="e">
        <f>IF(AI170="FALSO","FALSO",IF(AH170&lt;(AI170),"PREENCHIMENTO INCORRETO","PREENCHIMENTO CORRETO"))</f>
        <v>#VALUE!</v>
      </c>
      <c r="AK170" s="61"/>
      <c r="AL170" s="61"/>
      <c r="AM170" s="61"/>
      <c r="AN170" s="61"/>
      <c r="AO170" s="61"/>
    </row>
    <row r="171" spans="24:41" ht="20.100000000000001" customHeight="1" x14ac:dyDescent="0.25">
      <c r="X171" s="61"/>
      <c r="Y171" s="61"/>
      <c r="Z171" s="61"/>
      <c r="AA171" s="134"/>
      <c r="AB171" s="134"/>
      <c r="AC171" s="63"/>
      <c r="AD171" s="63"/>
      <c r="AE171" s="63"/>
      <c r="AF171" s="134"/>
      <c r="AG171" s="134"/>
      <c r="AH171" s="61"/>
      <c r="AI171" s="61"/>
      <c r="AJ171" s="61"/>
      <c r="AK171" s="134"/>
      <c r="AL171" s="134"/>
      <c r="AM171" s="61"/>
      <c r="AN171" s="61"/>
      <c r="AO171" s="61"/>
    </row>
    <row r="172" spans="24:41" ht="20.100000000000001" customHeight="1" x14ac:dyDescent="0.25">
      <c r="X172" s="61"/>
      <c r="Y172" s="61"/>
      <c r="Z172" s="61"/>
      <c r="AA172" s="61" t="s">
        <v>52</v>
      </c>
      <c r="AB172" s="61">
        <v>1720.66</v>
      </c>
      <c r="AC172" s="62" t="e">
        <f>TRUNC((IF($I$75="CSL-16N",$N$75/$G$71,"FALSO")),2)</f>
        <v>#VALUE!</v>
      </c>
      <c r="AD172" s="62" t="e">
        <f>TRUNC((IF(AC172="FALSO","FALSO",(AB172*$Y$186))),2)</f>
        <v>#VALUE!</v>
      </c>
      <c r="AE172" s="64" t="e">
        <f>IF(AD172="FALSO","FALSO",IF(AC172&lt;(AD172),"PREENCHIMENTO INCORRETO","PREENCHIMENTO CORRETO"))</f>
        <v>#VALUE!</v>
      </c>
      <c r="AF172" s="61" t="s">
        <v>55</v>
      </c>
      <c r="AG172" s="61">
        <v>1883.04</v>
      </c>
      <c r="AH172" s="64" t="e">
        <f>TRUNC((IF($I$75="CSL-16A",$N$75/$G$71,"FALSO")),2)</f>
        <v>#VALUE!</v>
      </c>
      <c r="AI172" s="62" t="e">
        <f>TRUNC((IF(AH172="FALSO","FALSO",(AG172*$Y$186))),2)</f>
        <v>#VALUE!</v>
      </c>
      <c r="AJ172" s="64" t="e">
        <f>IF(AI172="FALSO","FALSO",IF(AH172&lt;(AI172),"PREENCHIMENTO INCORRETO","PREENCHIMENTO CORRETO"))</f>
        <v>#VALUE!</v>
      </c>
      <c r="AK172" s="61"/>
      <c r="AL172" s="61"/>
      <c r="AM172" s="61"/>
      <c r="AN172" s="61"/>
      <c r="AO172" s="61"/>
    </row>
    <row r="173" spans="24:41" ht="20.100000000000001" customHeight="1" x14ac:dyDescent="0.25">
      <c r="X173" s="61"/>
      <c r="Y173" s="61"/>
      <c r="Z173" s="61"/>
      <c r="AA173" s="134"/>
      <c r="AB173" s="134"/>
      <c r="AC173" s="63"/>
      <c r="AD173" s="63"/>
      <c r="AE173" s="63"/>
      <c r="AF173" s="134"/>
      <c r="AG173" s="134"/>
      <c r="AH173" s="61"/>
      <c r="AI173" s="61"/>
      <c r="AJ173" s="61"/>
      <c r="AK173" s="134"/>
      <c r="AL173" s="134"/>
      <c r="AM173" s="61"/>
      <c r="AN173" s="61"/>
      <c r="AO173" s="61"/>
    </row>
    <row r="174" spans="24:41" ht="20.100000000000001" customHeight="1" x14ac:dyDescent="0.25">
      <c r="X174" s="61"/>
      <c r="Y174" s="67"/>
      <c r="Z174" s="61"/>
      <c r="AA174" s="61"/>
      <c r="AB174" s="61"/>
      <c r="AC174" s="63"/>
      <c r="AD174" s="63"/>
      <c r="AE174" s="63"/>
      <c r="AF174" s="61"/>
      <c r="AG174" s="61"/>
      <c r="AH174" s="61"/>
      <c r="AI174" s="61"/>
      <c r="AJ174" s="61"/>
      <c r="AK174" s="61"/>
      <c r="AL174" s="61"/>
      <c r="AM174" s="61"/>
      <c r="AN174" s="61"/>
      <c r="AO174" s="61"/>
    </row>
    <row r="175" spans="24:41" ht="20.100000000000001" customHeight="1" x14ac:dyDescent="0.25">
      <c r="X175" s="61"/>
      <c r="Y175" s="61"/>
      <c r="Z175" s="61"/>
      <c r="AA175" s="61"/>
      <c r="AB175" s="61"/>
      <c r="AC175" s="63"/>
      <c r="AD175" s="63"/>
      <c r="AE175" s="63"/>
      <c r="AF175" s="61"/>
      <c r="AG175" s="61"/>
      <c r="AH175" s="61"/>
      <c r="AI175" s="61"/>
      <c r="AJ175" s="61"/>
      <c r="AK175" s="61"/>
      <c r="AL175" s="61"/>
      <c r="AM175" s="61"/>
      <c r="AN175" s="61"/>
      <c r="AO175" s="61"/>
    </row>
    <row r="176" spans="24:41" ht="20.100000000000001" customHeight="1" x14ac:dyDescent="0.25">
      <c r="X176" s="61"/>
      <c r="Y176" s="61"/>
      <c r="Z176" s="61"/>
      <c r="AA176" s="134" t="s">
        <v>57</v>
      </c>
      <c r="AB176" s="134"/>
      <c r="AC176" s="134"/>
      <c r="AD176" s="134"/>
      <c r="AE176" s="134"/>
      <c r="AF176" s="134"/>
      <c r="AG176" s="134"/>
      <c r="AH176" s="134"/>
      <c r="AI176" s="134"/>
      <c r="AJ176" s="134"/>
      <c r="AK176" s="134"/>
      <c r="AL176" s="134"/>
      <c r="AM176" s="61"/>
      <c r="AN176" s="61"/>
      <c r="AO176" s="61"/>
    </row>
    <row r="177" spans="24:41" ht="20.100000000000001" customHeight="1" x14ac:dyDescent="0.25">
      <c r="X177" s="61"/>
      <c r="Y177" s="61"/>
      <c r="Z177" s="61"/>
      <c r="AA177" s="80"/>
      <c r="AB177" s="80"/>
      <c r="AC177" s="62"/>
      <c r="AD177" s="62"/>
      <c r="AE177" s="62"/>
      <c r="AF177" s="80"/>
      <c r="AG177" s="80"/>
      <c r="AH177" s="80"/>
      <c r="AI177" s="80"/>
      <c r="AJ177" s="80"/>
      <c r="AK177" s="80"/>
      <c r="AL177" s="80"/>
      <c r="AM177" s="61"/>
      <c r="AN177" s="61"/>
      <c r="AO177" s="61"/>
    </row>
    <row r="178" spans="24:41" ht="20.100000000000001" customHeight="1" x14ac:dyDescent="0.25">
      <c r="X178" s="61"/>
      <c r="Y178" s="61"/>
      <c r="Z178" s="61"/>
      <c r="AA178" s="134"/>
      <c r="AB178" s="134"/>
      <c r="AC178" s="62" t="s">
        <v>69</v>
      </c>
      <c r="AD178" s="62" t="s">
        <v>70</v>
      </c>
      <c r="AE178" s="62" t="s">
        <v>71</v>
      </c>
      <c r="AF178" s="134"/>
      <c r="AG178" s="135"/>
      <c r="AH178" s="61"/>
      <c r="AI178" s="61"/>
      <c r="AJ178" s="61"/>
      <c r="AK178" s="134"/>
      <c r="AL178" s="135"/>
      <c r="AM178" s="61"/>
      <c r="AN178" s="61"/>
      <c r="AO178" s="61"/>
    </row>
    <row r="179" spans="24:41" ht="20.100000000000001" customHeight="1" x14ac:dyDescent="0.25">
      <c r="X179" s="61"/>
      <c r="Y179" s="61"/>
      <c r="Z179" s="61"/>
      <c r="AA179" s="136"/>
      <c r="AB179" s="136"/>
      <c r="AC179" s="63"/>
      <c r="AD179" s="63"/>
      <c r="AE179" s="63"/>
      <c r="AF179" s="134"/>
      <c r="AG179" s="134"/>
      <c r="AH179" s="61"/>
      <c r="AI179" s="61"/>
      <c r="AJ179" s="61"/>
      <c r="AK179" s="134"/>
      <c r="AL179" s="134"/>
      <c r="AM179" s="61"/>
      <c r="AN179" s="61"/>
      <c r="AO179" s="61"/>
    </row>
    <row r="180" spans="24:41" ht="20.100000000000001" customHeight="1" x14ac:dyDescent="0.25">
      <c r="X180" s="61"/>
      <c r="Y180" s="61"/>
      <c r="Z180" s="61"/>
      <c r="AA180" s="61" t="s">
        <v>58</v>
      </c>
      <c r="AB180" s="61">
        <v>1374.97</v>
      </c>
      <c r="AC180" s="62" t="e">
        <f>TRUNC((IF($I$75="RP1Q",$N$75/$G$71,"FALSO")),2)</f>
        <v>#VALUE!</v>
      </c>
      <c r="AD180" s="62" t="e">
        <f>TRUNC((IF(AC180="FALSO","FALSO",(AB180*$Y$186))),2)</f>
        <v>#VALUE!</v>
      </c>
      <c r="AE180" s="64" t="e">
        <f>IF(AD180="FALSO","FALSO",IF(AC180&lt;(AD180),"PREENCHIMENTO INCORRETO","PREENCHIMENTO CORRETO"))</f>
        <v>#VALUE!</v>
      </c>
      <c r="AF180" s="61"/>
      <c r="AG180" s="61"/>
      <c r="AH180" s="61"/>
      <c r="AI180" s="61"/>
      <c r="AJ180" s="61"/>
      <c r="AK180" s="61"/>
      <c r="AL180" s="61"/>
      <c r="AM180" s="61"/>
      <c r="AN180" s="61"/>
      <c r="AO180" s="61"/>
    </row>
    <row r="181" spans="24:41" ht="20.100000000000001" customHeight="1" x14ac:dyDescent="0.25">
      <c r="X181" s="61"/>
      <c r="Y181" s="61"/>
      <c r="Z181" s="61"/>
      <c r="AA181" s="134"/>
      <c r="AB181" s="134"/>
      <c r="AC181" s="63"/>
      <c r="AD181" s="63"/>
      <c r="AE181" s="63"/>
      <c r="AF181" s="134"/>
      <c r="AG181" s="134"/>
      <c r="AH181" s="61"/>
      <c r="AI181" s="61"/>
      <c r="AJ181" s="61"/>
      <c r="AK181" s="134"/>
      <c r="AL181" s="134"/>
      <c r="AM181" s="61"/>
      <c r="AN181" s="61"/>
      <c r="AO181" s="61"/>
    </row>
    <row r="182" spans="24:41" ht="20.100000000000001" customHeight="1" x14ac:dyDescent="0.25">
      <c r="X182" s="61" t="s">
        <v>32</v>
      </c>
      <c r="Y182" s="68">
        <v>0.8</v>
      </c>
      <c r="Z182" s="61"/>
      <c r="AA182" s="61" t="s">
        <v>59</v>
      </c>
      <c r="AB182" s="61">
        <v>697.56</v>
      </c>
      <c r="AC182" s="62" t="e">
        <f>TRUNC((IF($I$75="GI",$N$75/$G$71,"FALSO")),2)</f>
        <v>#VALUE!</v>
      </c>
      <c r="AD182" s="62" t="e">
        <f>TRUNC((IF(AC182="FALSO","FALSO",(AB182*$Y$186))),2)</f>
        <v>#VALUE!</v>
      </c>
      <c r="AE182" s="64" t="e">
        <f>IF(AD182="FALSO","FALSO",IF(AC182&lt;(AD182),"PREENCHIMENTO INCORRETO","PREENCHIMENTO CORRETO"))</f>
        <v>#VALUE!</v>
      </c>
      <c r="AF182" s="61"/>
      <c r="AG182" s="61"/>
      <c r="AH182" s="61"/>
      <c r="AI182" s="61"/>
      <c r="AJ182" s="61"/>
      <c r="AK182" s="61"/>
      <c r="AL182" s="61"/>
      <c r="AM182" s="61"/>
      <c r="AN182" s="61"/>
      <c r="AO182" s="61"/>
    </row>
    <row r="183" spans="24:41" ht="20.100000000000001" customHeight="1" x14ac:dyDescent="0.25">
      <c r="X183" s="61"/>
      <c r="Y183" s="68"/>
      <c r="Z183" s="61"/>
      <c r="AA183" s="134"/>
      <c r="AB183" s="134"/>
      <c r="AC183" s="63"/>
      <c r="AD183" s="63"/>
      <c r="AE183" s="63"/>
      <c r="AF183" s="134"/>
      <c r="AG183" s="134"/>
      <c r="AH183" s="61"/>
      <c r="AI183" s="61"/>
      <c r="AJ183" s="61"/>
      <c r="AK183" s="134"/>
      <c r="AL183" s="134"/>
      <c r="AM183" s="61"/>
      <c r="AN183" s="61"/>
      <c r="AO183" s="61"/>
    </row>
    <row r="184" spans="24:41" ht="20.100000000000001" customHeight="1" x14ac:dyDescent="0.25">
      <c r="X184" s="61" t="s">
        <v>33</v>
      </c>
      <c r="Y184" s="68">
        <v>0.2</v>
      </c>
      <c r="Z184" s="61"/>
      <c r="AA184" s="61"/>
      <c r="AB184" s="61"/>
      <c r="AC184" s="63"/>
      <c r="AD184" s="63"/>
      <c r="AE184" s="63"/>
      <c r="AF184" s="61"/>
      <c r="AG184" s="61"/>
      <c r="AH184" s="61"/>
      <c r="AI184" s="61"/>
      <c r="AJ184" s="61"/>
      <c r="AK184" s="61"/>
      <c r="AL184" s="61"/>
      <c r="AM184" s="61"/>
      <c r="AN184" s="61"/>
      <c r="AO184" s="61"/>
    </row>
    <row r="185" spans="24:41" ht="20.100000000000001" customHeight="1" x14ac:dyDescent="0.25">
      <c r="X185" s="61"/>
      <c r="Y185" s="61"/>
      <c r="Z185" s="61"/>
      <c r="AA185" s="134"/>
      <c r="AB185" s="134"/>
      <c r="AC185" s="63"/>
      <c r="AD185" s="63"/>
      <c r="AE185" s="63"/>
      <c r="AF185" s="134"/>
      <c r="AG185" s="134"/>
      <c r="AH185" s="61"/>
      <c r="AI185" s="61"/>
      <c r="AJ185" s="61"/>
      <c r="AK185" s="134"/>
      <c r="AL185" s="134"/>
      <c r="AM185" s="61"/>
      <c r="AN185" s="61"/>
      <c r="AO185" s="61"/>
    </row>
    <row r="186" spans="24:41" ht="20.100000000000001" customHeight="1" x14ac:dyDescent="0.25">
      <c r="X186" s="61" t="s">
        <v>60</v>
      </c>
      <c r="Y186" s="68">
        <v>0.8</v>
      </c>
      <c r="Z186" s="61"/>
      <c r="AA186" s="61"/>
      <c r="AB186" s="61"/>
      <c r="AC186" s="63"/>
      <c r="AD186" s="63"/>
      <c r="AE186" s="63"/>
      <c r="AF186" s="61"/>
      <c r="AG186" s="61"/>
      <c r="AH186" s="61"/>
      <c r="AI186" s="61"/>
      <c r="AJ186" s="61"/>
      <c r="AK186" s="61"/>
      <c r="AL186" s="61"/>
      <c r="AM186" s="61"/>
      <c r="AN186" s="61"/>
      <c r="AO186" s="61"/>
    </row>
    <row r="187" spans="24:41" ht="20.100000000000001" customHeight="1" x14ac:dyDescent="0.25">
      <c r="X187" s="61"/>
      <c r="Y187" s="61"/>
      <c r="Z187" s="61"/>
      <c r="AA187" s="61"/>
      <c r="AB187" s="61"/>
      <c r="AC187" s="63"/>
      <c r="AD187" s="63"/>
      <c r="AE187" s="63"/>
      <c r="AF187" s="61"/>
      <c r="AG187" s="61"/>
      <c r="AH187" s="61"/>
      <c r="AI187" s="61"/>
      <c r="AJ187" s="61"/>
      <c r="AK187" s="61"/>
      <c r="AL187" s="61"/>
      <c r="AM187" s="61"/>
      <c r="AN187" s="61"/>
      <c r="AO187" s="61"/>
    </row>
    <row r="188" spans="24:41" ht="20.100000000000001" customHeight="1" x14ac:dyDescent="0.25">
      <c r="X188" s="61" t="s">
        <v>166</v>
      </c>
      <c r="Y188" s="93">
        <f>IF(L29="x",G63+G65+I67+G69+T65-T63,G63+G65+G69+T65-T63)</f>
        <v>0</v>
      </c>
      <c r="Z188" s="65"/>
      <c r="AA188" s="65"/>
      <c r="AB188" s="65"/>
      <c r="AC188" s="65"/>
      <c r="AD188" s="65"/>
      <c r="AE188" s="65"/>
      <c r="AF188" s="65"/>
      <c r="AG188" s="65"/>
      <c r="AH188" s="65"/>
      <c r="AI188" s="65"/>
      <c r="AJ188" s="65"/>
      <c r="AK188" s="65"/>
      <c r="AL188" s="65"/>
      <c r="AM188" s="65"/>
      <c r="AN188" s="65"/>
      <c r="AO188" s="65"/>
    </row>
    <row r="189" spans="24:41" ht="20.100000000000001" customHeight="1" x14ac:dyDescent="0.25">
      <c r="X189" s="65"/>
      <c r="Y189" s="65"/>
      <c r="Z189" s="65"/>
      <c r="AA189" s="65"/>
      <c r="AB189" s="65"/>
      <c r="AC189" s="65"/>
      <c r="AD189" s="65"/>
      <c r="AE189" s="65"/>
      <c r="AF189" s="65"/>
      <c r="AG189" s="65"/>
      <c r="AH189" s="65"/>
      <c r="AI189" s="65"/>
      <c r="AJ189" s="65"/>
      <c r="AK189" s="65"/>
      <c r="AL189" s="65"/>
      <c r="AM189" s="65"/>
      <c r="AN189" s="65"/>
      <c r="AO189" s="65"/>
    </row>
    <row r="190" spans="24:41" ht="20.100000000000001" customHeight="1" x14ac:dyDescent="0.25">
      <c r="X190" s="61"/>
      <c r="Y190" s="67"/>
      <c r="Z190" s="61"/>
      <c r="AA190" s="61"/>
      <c r="AB190" s="61"/>
      <c r="AC190" s="63"/>
      <c r="AD190" s="63"/>
      <c r="AE190" s="63"/>
      <c r="AF190" s="61"/>
      <c r="AG190" s="61"/>
      <c r="AH190" s="61"/>
      <c r="AI190" s="61"/>
      <c r="AJ190" s="61"/>
      <c r="AK190" s="61"/>
      <c r="AL190" s="61"/>
      <c r="AM190" s="61"/>
      <c r="AN190" s="61"/>
      <c r="AO190" s="61"/>
    </row>
    <row r="191" spans="24:41" ht="20.100000000000001" customHeight="1" x14ac:dyDescent="0.25">
      <c r="X191" s="61"/>
      <c r="Y191" s="61"/>
      <c r="Z191" s="61"/>
      <c r="AA191" s="61"/>
      <c r="AB191" s="61"/>
      <c r="AC191" s="63"/>
      <c r="AD191" s="63"/>
      <c r="AE191" s="63"/>
      <c r="AF191" s="61"/>
      <c r="AG191" s="61"/>
      <c r="AH191" s="61"/>
      <c r="AI191" s="61"/>
      <c r="AJ191" s="61"/>
      <c r="AK191" s="61"/>
      <c r="AL191" s="61"/>
      <c r="AM191" s="61"/>
      <c r="AN191" s="61"/>
      <c r="AO191" s="61"/>
    </row>
    <row r="192" spans="24:41" ht="20.100000000000001" customHeight="1" x14ac:dyDescent="0.25">
      <c r="X192" s="61"/>
      <c r="Y192" s="61"/>
      <c r="Z192" s="61"/>
      <c r="AA192" s="61"/>
      <c r="AB192" s="61"/>
      <c r="AC192" s="63"/>
      <c r="AD192" s="63"/>
      <c r="AE192" s="63"/>
      <c r="AF192" s="61"/>
      <c r="AG192" s="61"/>
      <c r="AH192" s="61"/>
      <c r="AI192" s="61"/>
      <c r="AJ192" s="61"/>
      <c r="AK192" s="61"/>
      <c r="AL192" s="61"/>
      <c r="AM192" s="61"/>
      <c r="AN192" s="61"/>
      <c r="AO192" s="61"/>
    </row>
    <row r="193" spans="24:41" ht="20.100000000000001" customHeight="1" x14ac:dyDescent="0.25">
      <c r="X193" s="61"/>
      <c r="Y193" s="61"/>
      <c r="Z193" s="61"/>
      <c r="AA193" s="61"/>
      <c r="AB193" s="61"/>
      <c r="AC193" s="63"/>
      <c r="AD193" s="63"/>
      <c r="AE193" s="63"/>
      <c r="AF193" s="61"/>
      <c r="AG193" s="61"/>
      <c r="AH193" s="61"/>
      <c r="AI193" s="61"/>
      <c r="AJ193" s="61"/>
      <c r="AK193" s="61"/>
      <c r="AL193" s="61"/>
      <c r="AM193" s="61"/>
      <c r="AN193" s="61"/>
      <c r="AO193" s="61"/>
    </row>
    <row r="194" spans="24:41" ht="20.100000000000001" customHeight="1" x14ac:dyDescent="0.25">
      <c r="X194" s="61"/>
      <c r="Y194" s="68"/>
      <c r="Z194" s="61"/>
      <c r="AA194" s="61"/>
      <c r="AB194" s="61"/>
      <c r="AC194" s="63"/>
      <c r="AD194" s="63"/>
      <c r="AE194" s="63"/>
      <c r="AF194" s="61"/>
      <c r="AG194" s="61"/>
      <c r="AH194" s="61"/>
      <c r="AI194" s="61"/>
      <c r="AJ194" s="61"/>
      <c r="AK194" s="61"/>
      <c r="AL194" s="61"/>
      <c r="AM194" s="61"/>
      <c r="AN194" s="61"/>
      <c r="AO194" s="61"/>
    </row>
    <row r="195" spans="24:41" ht="20.100000000000001" customHeight="1" x14ac:dyDescent="0.25">
      <c r="X195" s="61"/>
      <c r="Y195" s="61"/>
      <c r="Z195" s="61"/>
      <c r="AA195" s="61"/>
      <c r="AB195" s="61"/>
      <c r="AC195" s="63"/>
      <c r="AD195" s="63"/>
      <c r="AE195" s="63"/>
      <c r="AF195" s="61"/>
      <c r="AG195" s="61"/>
      <c r="AH195" s="61"/>
      <c r="AI195" s="61"/>
      <c r="AJ195" s="61"/>
      <c r="AK195" s="61"/>
      <c r="AL195" s="61"/>
      <c r="AM195" s="61"/>
      <c r="AN195" s="61"/>
      <c r="AO195" s="61"/>
    </row>
    <row r="196" spans="24:41" ht="20.100000000000001" customHeight="1" x14ac:dyDescent="0.25">
      <c r="X196" s="61"/>
      <c r="Y196" s="68"/>
      <c r="Z196" s="61"/>
      <c r="AA196" s="61"/>
      <c r="AB196" s="61"/>
      <c r="AC196" s="63"/>
      <c r="AD196" s="63"/>
      <c r="AE196" s="63"/>
      <c r="AF196" s="61"/>
      <c r="AG196" s="61"/>
      <c r="AH196" s="61"/>
      <c r="AI196" s="61"/>
      <c r="AJ196" s="61"/>
      <c r="AK196" s="61"/>
      <c r="AL196" s="61"/>
      <c r="AM196" s="61"/>
      <c r="AN196" s="61"/>
      <c r="AO196" s="61"/>
    </row>
    <row r="197" spans="24:41" ht="20.100000000000001" customHeight="1" x14ac:dyDescent="0.25">
      <c r="X197" s="61"/>
      <c r="Y197" s="61"/>
      <c r="Z197" s="61"/>
      <c r="AA197" s="61"/>
      <c r="AB197" s="61"/>
      <c r="AC197" s="63"/>
      <c r="AD197" s="63"/>
      <c r="AE197" s="63"/>
      <c r="AF197" s="61"/>
      <c r="AG197" s="61"/>
      <c r="AH197" s="61"/>
      <c r="AI197" s="61"/>
      <c r="AJ197" s="61"/>
      <c r="AK197" s="61"/>
      <c r="AL197" s="61"/>
      <c r="AM197" s="61"/>
      <c r="AN197" s="61"/>
      <c r="AO197" s="61"/>
    </row>
    <row r="198" spans="24:41" ht="20.100000000000001" customHeight="1" x14ac:dyDescent="0.25">
      <c r="X198" s="61"/>
      <c r="Y198" s="61"/>
      <c r="Z198" s="61"/>
      <c r="AA198" s="61"/>
      <c r="AB198" s="61"/>
      <c r="AC198" s="63"/>
      <c r="AD198" s="63"/>
      <c r="AE198" s="63"/>
      <c r="AF198" s="61"/>
      <c r="AG198" s="61"/>
      <c r="AH198" s="61"/>
      <c r="AI198" s="61"/>
      <c r="AJ198" s="61"/>
      <c r="AK198" s="61"/>
      <c r="AL198" s="61"/>
      <c r="AM198" s="61"/>
      <c r="AN198" s="61"/>
      <c r="AO198" s="61"/>
    </row>
    <row r="199" spans="24:41" ht="20.100000000000001" customHeight="1" x14ac:dyDescent="0.25">
      <c r="X199" s="61"/>
      <c r="Y199" s="61"/>
      <c r="Z199" s="61"/>
      <c r="AA199" s="61"/>
      <c r="AB199" s="61"/>
      <c r="AC199" s="63"/>
      <c r="AD199" s="63"/>
      <c r="AE199" s="63"/>
      <c r="AF199" s="61"/>
      <c r="AG199" s="61"/>
      <c r="AH199" s="61"/>
      <c r="AI199" s="61"/>
      <c r="AJ199" s="61"/>
      <c r="AK199" s="61"/>
      <c r="AL199" s="61"/>
      <c r="AM199" s="61"/>
      <c r="AN199" s="61"/>
      <c r="AO199" s="61"/>
    </row>
    <row r="200" spans="24:41" ht="20.100000000000001" customHeight="1" x14ac:dyDescent="0.25">
      <c r="X200" s="61"/>
      <c r="Y200" s="61"/>
      <c r="Z200" s="61"/>
      <c r="AA200" s="61"/>
      <c r="AB200" s="61"/>
      <c r="AC200" s="63"/>
      <c r="AD200" s="63"/>
      <c r="AE200" s="63"/>
      <c r="AF200" s="61"/>
      <c r="AG200" s="61"/>
      <c r="AH200" s="61"/>
      <c r="AI200" s="61"/>
      <c r="AJ200" s="61"/>
      <c r="AK200" s="61"/>
      <c r="AL200" s="61"/>
      <c r="AM200" s="61"/>
      <c r="AN200" s="61"/>
      <c r="AO200" s="61"/>
    </row>
    <row r="201" spans="24:41" ht="20.100000000000001" customHeight="1" x14ac:dyDescent="0.25">
      <c r="X201" s="61"/>
      <c r="Y201" s="61"/>
      <c r="Z201" s="61"/>
      <c r="AA201" s="61"/>
      <c r="AB201" s="61"/>
      <c r="AC201" s="63"/>
      <c r="AD201" s="63"/>
      <c r="AE201" s="63"/>
      <c r="AF201" s="61"/>
      <c r="AG201" s="61"/>
      <c r="AH201" s="61"/>
      <c r="AI201" s="61"/>
      <c r="AJ201" s="61"/>
      <c r="AK201" s="61"/>
      <c r="AL201" s="61"/>
      <c r="AM201" s="61"/>
      <c r="AN201" s="61"/>
      <c r="AO201" s="61"/>
    </row>
    <row r="202" spans="24:41" ht="20.100000000000001" customHeight="1" x14ac:dyDescent="0.25">
      <c r="X202" s="61"/>
      <c r="Y202" s="61"/>
      <c r="Z202" s="61"/>
      <c r="AA202" s="61"/>
      <c r="AB202" s="61"/>
      <c r="AC202" s="63"/>
      <c r="AD202" s="63"/>
      <c r="AE202" s="63"/>
      <c r="AF202" s="61"/>
      <c r="AG202" s="61"/>
      <c r="AH202" s="61"/>
      <c r="AI202" s="61"/>
      <c r="AJ202" s="61"/>
      <c r="AK202" s="61"/>
      <c r="AL202" s="61"/>
      <c r="AM202" s="61"/>
      <c r="AN202" s="61"/>
      <c r="AO202" s="61"/>
    </row>
    <row r="203" spans="24:41" ht="20.100000000000001" customHeight="1" x14ac:dyDescent="0.25">
      <c r="X203" s="61"/>
      <c r="Y203" s="61"/>
      <c r="Z203" s="61"/>
      <c r="AA203" s="61"/>
      <c r="AB203" s="61"/>
      <c r="AC203" s="63"/>
      <c r="AD203" s="63"/>
      <c r="AE203" s="63"/>
      <c r="AF203" s="61"/>
      <c r="AG203" s="61"/>
      <c r="AH203" s="61"/>
      <c r="AI203" s="61"/>
      <c r="AJ203" s="61"/>
      <c r="AK203" s="61"/>
      <c r="AL203" s="61"/>
      <c r="AM203" s="61"/>
      <c r="AN203" s="61"/>
      <c r="AO203" s="61"/>
    </row>
    <row r="204" spans="24:41" ht="20.100000000000001" customHeight="1" x14ac:dyDescent="0.25">
      <c r="X204" s="61"/>
      <c r="Y204" s="61"/>
      <c r="Z204" s="61"/>
      <c r="AA204" s="61"/>
      <c r="AB204" s="61"/>
      <c r="AC204" s="63"/>
      <c r="AD204" s="63"/>
      <c r="AE204" s="63"/>
      <c r="AF204" s="61"/>
      <c r="AG204" s="61"/>
      <c r="AH204" s="61"/>
      <c r="AI204" s="61"/>
      <c r="AJ204" s="61"/>
      <c r="AK204" s="61"/>
      <c r="AL204" s="61"/>
      <c r="AM204" s="61"/>
      <c r="AN204" s="61"/>
      <c r="AO204" s="61"/>
    </row>
    <row r="205" spans="24:41" ht="20.100000000000001" customHeight="1" x14ac:dyDescent="0.25">
      <c r="X205" s="61"/>
      <c r="Y205" s="61"/>
      <c r="Z205" s="61"/>
      <c r="AA205" s="61"/>
      <c r="AB205" s="61"/>
      <c r="AC205" s="63"/>
      <c r="AD205" s="63"/>
      <c r="AE205" s="63"/>
      <c r="AF205" s="61"/>
      <c r="AG205" s="61"/>
      <c r="AH205" s="61"/>
      <c r="AI205" s="61"/>
      <c r="AJ205" s="61"/>
      <c r="AK205" s="61"/>
      <c r="AL205" s="61"/>
      <c r="AM205" s="61"/>
      <c r="AN205" s="61"/>
      <c r="AO205" s="61"/>
    </row>
    <row r="206" spans="24:41" ht="20.100000000000001" customHeight="1" x14ac:dyDescent="0.25">
      <c r="X206" s="61"/>
      <c r="Y206" s="61"/>
      <c r="Z206" s="61"/>
      <c r="AA206" s="61"/>
      <c r="AB206" s="61"/>
      <c r="AC206" s="63"/>
      <c r="AD206" s="63"/>
      <c r="AE206" s="63"/>
      <c r="AF206" s="61"/>
      <c r="AG206" s="61"/>
      <c r="AH206" s="61"/>
      <c r="AI206" s="61"/>
      <c r="AJ206" s="61"/>
      <c r="AK206" s="61"/>
      <c r="AL206" s="61"/>
      <c r="AM206" s="61"/>
      <c r="AN206" s="61"/>
      <c r="AO206" s="61"/>
    </row>
    <row r="207" spans="24:41" ht="20.100000000000001" customHeight="1" x14ac:dyDescent="0.25">
      <c r="X207" s="61"/>
      <c r="Y207" s="61"/>
      <c r="Z207" s="61"/>
      <c r="AA207" s="61"/>
      <c r="AB207" s="61"/>
      <c r="AC207" s="63"/>
      <c r="AD207" s="63"/>
      <c r="AE207" s="63"/>
      <c r="AF207" s="61"/>
      <c r="AG207" s="61"/>
      <c r="AH207" s="61"/>
      <c r="AI207" s="61"/>
      <c r="AJ207" s="61"/>
      <c r="AK207" s="61"/>
      <c r="AL207" s="61"/>
      <c r="AM207" s="61"/>
      <c r="AN207" s="61"/>
      <c r="AO207" s="61"/>
    </row>
    <row r="208" spans="24:41" ht="20.100000000000001" customHeight="1" x14ac:dyDescent="0.25">
      <c r="X208" s="61"/>
      <c r="Y208" s="61"/>
      <c r="Z208" s="61"/>
      <c r="AA208" s="61"/>
      <c r="AB208" s="61"/>
      <c r="AC208" s="63"/>
      <c r="AD208" s="63"/>
      <c r="AE208" s="63"/>
      <c r="AF208" s="61"/>
      <c r="AG208" s="61"/>
      <c r="AH208" s="61"/>
      <c r="AI208" s="61"/>
      <c r="AJ208" s="61"/>
      <c r="AK208" s="61"/>
      <c r="AL208" s="61"/>
      <c r="AM208" s="61"/>
      <c r="AN208" s="61"/>
      <c r="AO208" s="61"/>
    </row>
    <row r="209" spans="24:41" ht="20.100000000000001" customHeight="1" x14ac:dyDescent="0.25">
      <c r="X209" s="61"/>
      <c r="Y209" s="61"/>
      <c r="Z209" s="61"/>
      <c r="AA209" s="61"/>
      <c r="AB209" s="61"/>
      <c r="AC209" s="63"/>
      <c r="AD209" s="63"/>
      <c r="AE209" s="63"/>
      <c r="AF209" s="61"/>
      <c r="AG209" s="61"/>
      <c r="AH209" s="61"/>
      <c r="AI209" s="61"/>
      <c r="AJ209" s="61"/>
      <c r="AK209" s="61"/>
      <c r="AL209" s="61"/>
      <c r="AM209" s="61"/>
      <c r="AN209" s="61"/>
      <c r="AO209" s="61"/>
    </row>
    <row r="210" spans="24:41" ht="20.100000000000001" customHeight="1" x14ac:dyDescent="0.25">
      <c r="X210" s="61"/>
      <c r="Y210" s="61"/>
      <c r="Z210" s="61"/>
      <c r="AA210" s="61"/>
      <c r="AB210" s="61"/>
      <c r="AC210" s="63"/>
      <c r="AD210" s="63"/>
      <c r="AE210" s="63"/>
      <c r="AF210" s="61"/>
      <c r="AG210" s="61"/>
      <c r="AH210" s="61"/>
      <c r="AI210" s="61"/>
      <c r="AJ210" s="61"/>
      <c r="AK210" s="61"/>
      <c r="AL210" s="61"/>
      <c r="AM210" s="61"/>
      <c r="AN210" s="61"/>
      <c r="AO210" s="61"/>
    </row>
    <row r="211" spans="24:41" ht="20.100000000000001" customHeight="1" x14ac:dyDescent="0.25">
      <c r="X211" s="61"/>
      <c r="Y211" s="61"/>
      <c r="Z211" s="61"/>
      <c r="AA211" s="61"/>
      <c r="AB211" s="61"/>
      <c r="AC211" s="63"/>
      <c r="AD211" s="63"/>
      <c r="AE211" s="63"/>
      <c r="AF211" s="61"/>
      <c r="AG211" s="61"/>
      <c r="AH211" s="61"/>
      <c r="AI211" s="61"/>
      <c r="AJ211" s="61"/>
      <c r="AK211" s="61"/>
      <c r="AL211" s="61"/>
      <c r="AM211" s="61"/>
      <c r="AN211" s="61"/>
      <c r="AO211" s="61"/>
    </row>
    <row r="212" spans="24:41" ht="20.100000000000001" customHeight="1" x14ac:dyDescent="0.25">
      <c r="X212" s="61"/>
      <c r="Y212" s="61"/>
      <c r="Z212" s="61"/>
      <c r="AA212" s="61"/>
      <c r="AB212" s="61"/>
      <c r="AC212" s="63"/>
      <c r="AD212" s="63"/>
      <c r="AE212" s="63"/>
      <c r="AF212" s="61"/>
      <c r="AG212" s="61"/>
      <c r="AH212" s="61"/>
      <c r="AI212" s="61"/>
      <c r="AJ212" s="61"/>
      <c r="AK212" s="61"/>
      <c r="AL212" s="61"/>
      <c r="AM212" s="61"/>
      <c r="AN212" s="61"/>
      <c r="AO212" s="61"/>
    </row>
    <row r="213" spans="24:41" ht="20.100000000000001" customHeight="1" x14ac:dyDescent="0.25">
      <c r="X213" s="61"/>
      <c r="Y213" s="61"/>
      <c r="Z213" s="61"/>
      <c r="AA213" s="61"/>
      <c r="AB213" s="61"/>
      <c r="AC213" s="63"/>
      <c r="AD213" s="63"/>
      <c r="AE213" s="63"/>
      <c r="AF213" s="61"/>
      <c r="AG213" s="61"/>
      <c r="AH213" s="61"/>
      <c r="AI213" s="61"/>
      <c r="AJ213" s="61"/>
      <c r="AK213" s="61"/>
      <c r="AL213" s="61"/>
      <c r="AM213" s="61"/>
      <c r="AN213" s="61"/>
      <c r="AO213" s="61"/>
    </row>
    <row r="214" spans="24:41" ht="20.100000000000001" customHeight="1" x14ac:dyDescent="0.25">
      <c r="X214" s="61"/>
      <c r="Y214" s="61"/>
      <c r="Z214" s="61"/>
      <c r="AA214" s="61"/>
      <c r="AB214" s="61"/>
      <c r="AC214" s="63"/>
      <c r="AD214" s="63"/>
      <c r="AE214" s="63"/>
      <c r="AF214" s="61"/>
      <c r="AG214" s="61"/>
      <c r="AH214" s="61"/>
      <c r="AI214" s="61"/>
      <c r="AJ214" s="61"/>
      <c r="AK214" s="61"/>
      <c r="AL214" s="61"/>
      <c r="AM214" s="61"/>
      <c r="AN214" s="61"/>
      <c r="AO214" s="61"/>
    </row>
    <row r="215" spans="24:41" ht="20.100000000000001" customHeight="1" x14ac:dyDescent="0.25">
      <c r="X215" s="61"/>
      <c r="Y215" s="61"/>
      <c r="Z215" s="61"/>
      <c r="AA215" s="61"/>
      <c r="AB215" s="61"/>
      <c r="AC215" s="63"/>
      <c r="AD215" s="63"/>
      <c r="AE215" s="63"/>
      <c r="AF215" s="61"/>
      <c r="AG215" s="61"/>
      <c r="AH215" s="61"/>
      <c r="AI215" s="61"/>
      <c r="AJ215" s="61"/>
      <c r="AK215" s="61"/>
      <c r="AL215" s="61"/>
      <c r="AM215" s="61"/>
      <c r="AN215" s="61"/>
      <c r="AO215" s="61"/>
    </row>
    <row r="216" spans="24:41" ht="20.100000000000001" customHeight="1" x14ac:dyDescent="0.25">
      <c r="X216" s="61"/>
      <c r="Y216" s="61"/>
      <c r="Z216" s="61"/>
      <c r="AA216" s="61"/>
      <c r="AB216" s="61"/>
      <c r="AC216" s="63"/>
      <c r="AD216" s="63"/>
      <c r="AE216" s="63"/>
      <c r="AF216" s="61"/>
      <c r="AG216" s="61"/>
      <c r="AH216" s="61"/>
      <c r="AI216" s="61"/>
      <c r="AJ216" s="61"/>
      <c r="AK216" s="61"/>
      <c r="AL216" s="61"/>
      <c r="AM216" s="61"/>
      <c r="AN216" s="61"/>
      <c r="AO216" s="61"/>
    </row>
    <row r="217" spans="24:41" ht="20.100000000000001" customHeight="1" x14ac:dyDescent="0.25">
      <c r="X217" s="61"/>
      <c r="Y217" s="61"/>
      <c r="Z217" s="61"/>
      <c r="AA217" s="61"/>
      <c r="AB217" s="61"/>
      <c r="AC217" s="63"/>
      <c r="AD217" s="63"/>
      <c r="AE217" s="63"/>
      <c r="AF217" s="61"/>
      <c r="AG217" s="61"/>
      <c r="AH217" s="61"/>
      <c r="AI217" s="61"/>
      <c r="AJ217" s="61"/>
      <c r="AK217" s="61"/>
      <c r="AL217" s="61"/>
      <c r="AM217" s="61"/>
      <c r="AN217" s="61"/>
      <c r="AO217" s="61"/>
    </row>
    <row r="218" spans="24:41" ht="20.100000000000001" customHeight="1" x14ac:dyDescent="0.25">
      <c r="X218" s="61"/>
      <c r="Y218" s="61"/>
      <c r="Z218" s="61"/>
      <c r="AA218" s="61"/>
      <c r="AB218" s="61"/>
      <c r="AC218" s="63"/>
      <c r="AD218" s="63"/>
      <c r="AE218" s="63"/>
      <c r="AF218" s="61"/>
      <c r="AG218" s="61"/>
      <c r="AH218" s="61"/>
      <c r="AI218" s="61"/>
      <c r="AJ218" s="61"/>
      <c r="AK218" s="61"/>
      <c r="AL218" s="61"/>
      <c r="AM218" s="61"/>
      <c r="AN218" s="61"/>
      <c r="AO218" s="61"/>
    </row>
    <row r="219" spans="24:41" ht="20.100000000000001" customHeight="1" x14ac:dyDescent="0.25">
      <c r="X219" s="61"/>
      <c r="Y219" s="61"/>
      <c r="Z219" s="61"/>
      <c r="AA219" s="61"/>
      <c r="AB219" s="61"/>
      <c r="AC219" s="63"/>
      <c r="AD219" s="63"/>
      <c r="AE219" s="63"/>
      <c r="AF219" s="61"/>
      <c r="AG219" s="61"/>
      <c r="AH219" s="61"/>
      <c r="AI219" s="61"/>
      <c r="AJ219" s="61"/>
      <c r="AK219" s="61"/>
      <c r="AL219" s="61"/>
      <c r="AM219" s="61"/>
      <c r="AN219" s="61"/>
      <c r="AO219" s="61"/>
    </row>
    <row r="220" spans="24:41" ht="20.100000000000001" customHeight="1" x14ac:dyDescent="0.25">
      <c r="X220" s="61"/>
      <c r="Y220" s="61"/>
      <c r="Z220" s="61"/>
      <c r="AA220" s="61"/>
      <c r="AB220" s="61"/>
      <c r="AC220" s="63"/>
      <c r="AD220" s="63"/>
      <c r="AE220" s="63"/>
      <c r="AF220" s="61"/>
      <c r="AG220" s="61"/>
      <c r="AH220" s="61"/>
      <c r="AI220" s="61"/>
      <c r="AJ220" s="61"/>
      <c r="AK220" s="61"/>
      <c r="AL220" s="61"/>
      <c r="AM220" s="61"/>
      <c r="AN220" s="61"/>
      <c r="AO220" s="61"/>
    </row>
    <row r="221" spans="24:41" ht="20.100000000000001" customHeight="1" x14ac:dyDescent="0.25">
      <c r="X221" s="61"/>
      <c r="Y221" s="61"/>
      <c r="Z221" s="61"/>
      <c r="AA221" s="61"/>
      <c r="AB221" s="61"/>
      <c r="AC221" s="63"/>
      <c r="AD221" s="63"/>
      <c r="AE221" s="63"/>
      <c r="AF221" s="61"/>
      <c r="AG221" s="61"/>
      <c r="AH221" s="61"/>
      <c r="AI221" s="61"/>
      <c r="AJ221" s="61"/>
      <c r="AK221" s="61"/>
      <c r="AL221" s="61"/>
      <c r="AM221" s="61"/>
      <c r="AN221" s="61"/>
      <c r="AO221" s="61"/>
    </row>
    <row r="222" spans="24:41" ht="20.100000000000001" customHeight="1" x14ac:dyDescent="0.25">
      <c r="X222" s="61"/>
      <c r="Y222" s="61"/>
      <c r="Z222" s="61"/>
      <c r="AA222" s="61"/>
      <c r="AB222" s="61"/>
      <c r="AC222" s="63"/>
      <c r="AD222" s="63"/>
      <c r="AE222" s="63"/>
      <c r="AF222" s="61"/>
      <c r="AG222" s="61"/>
      <c r="AH222" s="61"/>
      <c r="AI222" s="61"/>
      <c r="AJ222" s="61"/>
      <c r="AK222" s="61"/>
      <c r="AL222" s="61"/>
      <c r="AM222" s="61"/>
      <c r="AN222" s="61"/>
      <c r="AO222" s="61"/>
    </row>
    <row r="223" spans="24:41" ht="20.100000000000001" customHeight="1" x14ac:dyDescent="0.25">
      <c r="X223" s="61"/>
      <c r="Y223" s="61"/>
      <c r="Z223" s="61"/>
      <c r="AA223" s="61"/>
      <c r="AB223" s="61"/>
      <c r="AC223" s="63"/>
      <c r="AD223" s="63"/>
      <c r="AE223" s="63"/>
      <c r="AF223" s="61"/>
      <c r="AG223" s="61"/>
      <c r="AH223" s="61"/>
      <c r="AI223" s="61"/>
      <c r="AJ223" s="61"/>
      <c r="AK223" s="61"/>
      <c r="AL223" s="61"/>
      <c r="AM223" s="61"/>
      <c r="AN223" s="61"/>
      <c r="AO223" s="61"/>
    </row>
    <row r="224" spans="24:41" ht="20.100000000000001" customHeight="1" x14ac:dyDescent="0.25">
      <c r="X224" s="61"/>
      <c r="Y224" s="61"/>
      <c r="Z224" s="61"/>
      <c r="AA224" s="61"/>
      <c r="AB224" s="61"/>
      <c r="AC224" s="63"/>
      <c r="AD224" s="63"/>
      <c r="AE224" s="63"/>
      <c r="AF224" s="61"/>
      <c r="AG224" s="61"/>
      <c r="AH224" s="61"/>
      <c r="AI224" s="61"/>
      <c r="AJ224" s="61"/>
      <c r="AK224" s="61"/>
      <c r="AL224" s="61"/>
      <c r="AM224" s="61"/>
      <c r="AN224" s="61"/>
      <c r="AO224" s="61"/>
    </row>
    <row r="225" spans="24:41" ht="20.100000000000001" customHeight="1" x14ac:dyDescent="0.25">
      <c r="X225" s="61"/>
      <c r="Y225" s="61"/>
      <c r="Z225" s="61"/>
      <c r="AA225" s="61"/>
      <c r="AB225" s="61"/>
      <c r="AC225" s="63"/>
      <c r="AD225" s="63"/>
      <c r="AE225" s="63"/>
      <c r="AF225" s="61"/>
      <c r="AG225" s="61"/>
      <c r="AH225" s="61"/>
      <c r="AI225" s="61"/>
      <c r="AJ225" s="61"/>
      <c r="AK225" s="61"/>
      <c r="AL225" s="61"/>
      <c r="AM225" s="61"/>
      <c r="AN225" s="61"/>
      <c r="AO225" s="61"/>
    </row>
    <row r="226" spans="24:41" ht="20.100000000000001" customHeight="1" x14ac:dyDescent="0.25">
      <c r="X226" s="61"/>
      <c r="Y226" s="61"/>
      <c r="Z226" s="61"/>
      <c r="AA226" s="61"/>
      <c r="AB226" s="61"/>
      <c r="AC226" s="63"/>
      <c r="AD226" s="63"/>
      <c r="AE226" s="63"/>
      <c r="AF226" s="61"/>
      <c r="AG226" s="61"/>
      <c r="AH226" s="61"/>
      <c r="AI226" s="61"/>
      <c r="AJ226" s="61"/>
      <c r="AK226" s="61"/>
      <c r="AL226" s="61"/>
      <c r="AM226" s="61"/>
      <c r="AN226" s="61"/>
      <c r="AO226" s="61"/>
    </row>
    <row r="227" spans="24:41" ht="20.100000000000001" customHeight="1" x14ac:dyDescent="0.25">
      <c r="X227" s="61"/>
      <c r="Y227" s="61"/>
      <c r="Z227" s="61"/>
      <c r="AA227" s="61"/>
      <c r="AB227" s="61"/>
      <c r="AC227" s="63"/>
      <c r="AD227" s="63"/>
      <c r="AE227" s="63"/>
      <c r="AF227" s="61"/>
      <c r="AG227" s="61"/>
      <c r="AH227" s="61"/>
      <c r="AI227" s="61"/>
      <c r="AJ227" s="61"/>
      <c r="AK227" s="61"/>
      <c r="AL227" s="61"/>
      <c r="AM227" s="61"/>
      <c r="AN227" s="61"/>
      <c r="AO227" s="61"/>
    </row>
    <row r="228" spans="24:41" ht="20.100000000000001" customHeight="1" x14ac:dyDescent="0.25">
      <c r="X228" s="61"/>
      <c r="Y228" s="61"/>
      <c r="Z228" s="61"/>
      <c r="AA228" s="61"/>
      <c r="AB228" s="61"/>
      <c r="AC228" s="63"/>
      <c r="AD228" s="63"/>
      <c r="AE228" s="63"/>
      <c r="AF228" s="61"/>
      <c r="AG228" s="61"/>
      <c r="AH228" s="61"/>
      <c r="AI228" s="61"/>
      <c r="AJ228" s="61"/>
      <c r="AK228" s="61"/>
      <c r="AL228" s="61"/>
      <c r="AM228" s="61"/>
      <c r="AN228" s="61"/>
      <c r="AO228" s="61"/>
    </row>
    <row r="229" spans="24:41" ht="20.100000000000001" customHeight="1" x14ac:dyDescent="0.25">
      <c r="X229" s="61"/>
      <c r="Y229" s="61"/>
      <c r="Z229" s="61"/>
      <c r="AA229" s="61"/>
      <c r="AB229" s="61"/>
      <c r="AC229" s="63"/>
      <c r="AD229" s="63"/>
      <c r="AE229" s="63"/>
      <c r="AF229" s="61"/>
      <c r="AG229" s="61"/>
      <c r="AH229" s="61"/>
      <c r="AI229" s="61"/>
      <c r="AJ229" s="61"/>
      <c r="AK229" s="61"/>
      <c r="AL229" s="61"/>
      <c r="AM229" s="61"/>
      <c r="AN229" s="61"/>
      <c r="AO229" s="61"/>
    </row>
    <row r="230" spans="24:41" ht="20.100000000000001" customHeight="1" x14ac:dyDescent="0.25">
      <c r="X230" s="61"/>
      <c r="Y230" s="61"/>
      <c r="Z230" s="61"/>
      <c r="AA230" s="61"/>
      <c r="AB230" s="61"/>
      <c r="AC230" s="63"/>
      <c r="AD230" s="63"/>
      <c r="AE230" s="63"/>
      <c r="AF230" s="61"/>
      <c r="AG230" s="61"/>
      <c r="AH230" s="61"/>
      <c r="AI230" s="61"/>
      <c r="AJ230" s="61"/>
      <c r="AK230" s="61"/>
      <c r="AL230" s="61"/>
      <c r="AM230" s="61"/>
      <c r="AN230" s="61"/>
      <c r="AO230" s="61"/>
    </row>
    <row r="231" spans="24:41" ht="20.100000000000001" customHeight="1" x14ac:dyDescent="0.25">
      <c r="X231" s="61"/>
      <c r="Y231" s="61"/>
      <c r="Z231" s="61"/>
      <c r="AA231" s="61"/>
      <c r="AB231" s="61"/>
      <c r="AC231" s="63"/>
      <c r="AD231" s="63"/>
      <c r="AE231" s="63"/>
      <c r="AF231" s="61"/>
      <c r="AG231" s="61"/>
      <c r="AH231" s="61"/>
      <c r="AI231" s="61"/>
      <c r="AJ231" s="61"/>
      <c r="AK231" s="61"/>
      <c r="AL231" s="61"/>
      <c r="AM231" s="61"/>
      <c r="AN231" s="61"/>
      <c r="AO231" s="61"/>
    </row>
    <row r="232" spans="24:41" ht="20.100000000000001" customHeight="1" x14ac:dyDescent="0.25">
      <c r="X232" s="61"/>
      <c r="Y232" s="61"/>
      <c r="Z232" s="61"/>
      <c r="AL232" s="61"/>
      <c r="AO232" s="61"/>
    </row>
    <row r="233" spans="24:41" ht="20.100000000000001" customHeight="1" x14ac:dyDescent="0.25">
      <c r="X233" s="61"/>
      <c r="Y233" s="80" t="s">
        <v>89</v>
      </c>
      <c r="Z233" s="61" t="s">
        <v>95</v>
      </c>
      <c r="AA233" s="80" t="s">
        <v>100</v>
      </c>
      <c r="AB233" s="62" t="s">
        <v>77</v>
      </c>
      <c r="AC233" s="62" t="s">
        <v>114</v>
      </c>
      <c r="AD233" s="62" t="s">
        <v>75</v>
      </c>
      <c r="AE233" s="62" t="s">
        <v>123</v>
      </c>
      <c r="AF233" s="80" t="s">
        <v>126</v>
      </c>
      <c r="AG233" s="80" t="s">
        <v>131</v>
      </c>
      <c r="AL233" s="61"/>
      <c r="AM233" s="80" t="s">
        <v>72</v>
      </c>
      <c r="AN233" s="80" t="s">
        <v>73</v>
      </c>
      <c r="AO233" s="61"/>
    </row>
    <row r="234" spans="24:41" ht="20.100000000000001" customHeight="1" x14ac:dyDescent="0.25">
      <c r="X234" s="61"/>
      <c r="Y234" s="80">
        <v>1</v>
      </c>
      <c r="Z234" s="61" t="s">
        <v>96</v>
      </c>
      <c r="AA234" s="80" t="s">
        <v>101</v>
      </c>
      <c r="AB234" s="62" t="s">
        <v>108</v>
      </c>
      <c r="AC234" s="62" t="s">
        <v>115</v>
      </c>
      <c r="AD234" s="62" t="s">
        <v>120</v>
      </c>
      <c r="AE234" s="62" t="s">
        <v>78</v>
      </c>
      <c r="AF234" s="80" t="s">
        <v>115</v>
      </c>
      <c r="AG234" s="80" t="s">
        <v>115</v>
      </c>
      <c r="AL234" s="61"/>
      <c r="AM234" s="80" t="str">
        <f>AA156</f>
        <v>R-1B</v>
      </c>
      <c r="AN234" s="80" t="s">
        <v>74</v>
      </c>
      <c r="AO234" s="61"/>
    </row>
    <row r="235" spans="24:41" ht="20.100000000000001" customHeight="1" x14ac:dyDescent="0.25">
      <c r="X235" s="61"/>
      <c r="Y235" s="80">
        <v>2</v>
      </c>
      <c r="Z235" s="61" t="s">
        <v>98</v>
      </c>
      <c r="AA235" s="80" t="s">
        <v>102</v>
      </c>
      <c r="AB235" s="62" t="s">
        <v>109</v>
      </c>
      <c r="AC235" s="62" t="s">
        <v>116</v>
      </c>
      <c r="AD235" s="62" t="s">
        <v>121</v>
      </c>
      <c r="AE235" s="62" t="s">
        <v>124</v>
      </c>
      <c r="AF235" s="80" t="s">
        <v>127</v>
      </c>
      <c r="AG235" s="80" t="s">
        <v>132</v>
      </c>
      <c r="AL235" s="61"/>
      <c r="AM235" s="80" t="str">
        <f>AF156</f>
        <v>R-1N</v>
      </c>
      <c r="AN235" s="80">
        <v>1</v>
      </c>
      <c r="AO235" s="61"/>
    </row>
    <row r="236" spans="24:41" ht="20.100000000000001" customHeight="1" x14ac:dyDescent="0.25">
      <c r="X236" s="61"/>
      <c r="Y236" s="80">
        <v>3</v>
      </c>
      <c r="Z236" s="61" t="s">
        <v>97</v>
      </c>
      <c r="AA236" s="80" t="s">
        <v>103</v>
      </c>
      <c r="AB236" s="62" t="s">
        <v>106</v>
      </c>
      <c r="AC236" s="62" t="s">
        <v>117</v>
      </c>
      <c r="AD236" s="62" t="s">
        <v>76</v>
      </c>
      <c r="AE236" s="62" t="s">
        <v>105</v>
      </c>
      <c r="AF236" s="80" t="s">
        <v>128</v>
      </c>
      <c r="AG236" s="80" t="s">
        <v>133</v>
      </c>
      <c r="AL236" s="61"/>
      <c r="AM236" s="80" t="str">
        <f>AK156</f>
        <v>R-1A</v>
      </c>
      <c r="AN236" s="80">
        <v>2</v>
      </c>
      <c r="AO236" s="61"/>
    </row>
    <row r="237" spans="24:41" ht="20.100000000000001" customHeight="1" x14ac:dyDescent="0.25">
      <c r="X237" s="61"/>
      <c r="Y237" s="80" t="s">
        <v>90</v>
      </c>
      <c r="Z237" s="61"/>
      <c r="AA237" s="80" t="s">
        <v>104</v>
      </c>
      <c r="AB237" s="62" t="s">
        <v>110</v>
      </c>
      <c r="AC237" s="62" t="s">
        <v>118</v>
      </c>
      <c r="AD237" s="62" t="s">
        <v>118</v>
      </c>
      <c r="AE237" s="62" t="s">
        <v>125</v>
      </c>
      <c r="AF237" s="80" t="s">
        <v>129</v>
      </c>
      <c r="AG237" s="80"/>
      <c r="AL237" s="61"/>
      <c r="AM237" s="80" t="str">
        <f>AA158</f>
        <v>PP-4B</v>
      </c>
      <c r="AN237" s="80">
        <v>3</v>
      </c>
      <c r="AO237" s="61"/>
    </row>
    <row r="238" spans="24:41" ht="20.100000000000001" customHeight="1" x14ac:dyDescent="0.25">
      <c r="X238" s="61"/>
      <c r="Y238" s="80" t="s">
        <v>91</v>
      </c>
      <c r="Z238" s="61"/>
      <c r="AA238" s="80" t="s">
        <v>105</v>
      </c>
      <c r="AB238" s="62" t="s">
        <v>111</v>
      </c>
      <c r="AC238" s="62" t="s">
        <v>119</v>
      </c>
      <c r="AD238" s="62" t="s">
        <v>107</v>
      </c>
      <c r="AE238" s="62"/>
      <c r="AF238" s="80" t="s">
        <v>130</v>
      </c>
      <c r="AG238" s="80"/>
      <c r="AL238" s="61"/>
      <c r="AM238" s="80" t="str">
        <f>AF158</f>
        <v>PP-4N</v>
      </c>
      <c r="AN238" s="80">
        <v>4</v>
      </c>
      <c r="AO238" s="61"/>
    </row>
    <row r="239" spans="24:41" ht="20.100000000000001" customHeight="1" x14ac:dyDescent="0.25">
      <c r="X239" s="61"/>
      <c r="Y239" s="61"/>
      <c r="Z239" s="61"/>
      <c r="AA239" s="80" t="s">
        <v>106</v>
      </c>
      <c r="AB239" s="62" t="s">
        <v>112</v>
      </c>
      <c r="AC239" s="62"/>
      <c r="AD239" s="62"/>
      <c r="AE239" s="62"/>
      <c r="AF239" s="80"/>
      <c r="AG239" s="80"/>
      <c r="AL239" s="61"/>
      <c r="AM239" s="80" t="str">
        <f>AA160</f>
        <v>R-8B</v>
      </c>
      <c r="AN239" s="80">
        <v>5</v>
      </c>
      <c r="AO239" s="61"/>
    </row>
    <row r="240" spans="24:41" ht="20.100000000000001" customHeight="1" x14ac:dyDescent="0.25">
      <c r="X240" s="61"/>
      <c r="Y240" s="61"/>
      <c r="Z240" s="61"/>
      <c r="AA240" s="80" t="s">
        <v>107</v>
      </c>
      <c r="AB240" s="62" t="s">
        <v>107</v>
      </c>
      <c r="AC240" s="62"/>
      <c r="AD240" s="62"/>
      <c r="AE240" s="62"/>
      <c r="AF240" s="80"/>
      <c r="AG240" s="80"/>
      <c r="AL240" s="61"/>
      <c r="AM240" s="80" t="str">
        <f>AF160</f>
        <v>R-8N</v>
      </c>
      <c r="AN240" s="80">
        <v>6</v>
      </c>
      <c r="AO240" s="61"/>
    </row>
    <row r="241" spans="24:41" ht="20.100000000000001" customHeight="1" x14ac:dyDescent="0.25">
      <c r="X241" s="61"/>
      <c r="Y241" s="61"/>
      <c r="Z241" s="61"/>
      <c r="AA241" s="80"/>
      <c r="AB241" s="62"/>
      <c r="AC241" s="62"/>
      <c r="AD241" s="62"/>
      <c r="AE241" s="62"/>
      <c r="AF241" s="80"/>
      <c r="AG241" s="80"/>
      <c r="AL241" s="61"/>
      <c r="AM241" s="80" t="str">
        <f>AK158</f>
        <v>R-8A</v>
      </c>
      <c r="AN241" s="80">
        <v>7</v>
      </c>
      <c r="AO241" s="61"/>
    </row>
    <row r="242" spans="24:41" ht="20.100000000000001" customHeight="1" x14ac:dyDescent="0.25">
      <c r="X242" s="61"/>
      <c r="Y242" s="61"/>
      <c r="Z242" s="61" t="s">
        <v>134</v>
      </c>
      <c r="AA242" s="52"/>
      <c r="AB242" s="52"/>
      <c r="AC242" s="62"/>
      <c r="AD242" s="62"/>
      <c r="AE242" s="62"/>
      <c r="AF242" s="80"/>
      <c r="AG242" s="52"/>
      <c r="AL242" s="61"/>
      <c r="AM242" s="80" t="str">
        <f>AF162</f>
        <v>R-16N</v>
      </c>
      <c r="AN242" s="80">
        <v>8</v>
      </c>
      <c r="AO242" s="61"/>
    </row>
    <row r="243" spans="24:41" ht="20.100000000000001" customHeight="1" x14ac:dyDescent="0.25">
      <c r="X243" s="61"/>
      <c r="Y243" s="61"/>
      <c r="Z243" s="61" t="s">
        <v>135</v>
      </c>
      <c r="AA243" s="52"/>
      <c r="AB243" s="52"/>
      <c r="AC243" s="62"/>
      <c r="AD243" s="62"/>
      <c r="AE243" s="62"/>
      <c r="AF243" s="80"/>
      <c r="AG243" s="52"/>
      <c r="AL243" s="61"/>
      <c r="AM243" s="80" t="str">
        <f>AK160</f>
        <v>R-16A</v>
      </c>
      <c r="AN243" s="80">
        <v>9</v>
      </c>
      <c r="AO243" s="61"/>
    </row>
    <row r="244" spans="24:41" ht="20.100000000000001" customHeight="1" x14ac:dyDescent="0.25">
      <c r="X244" s="61"/>
      <c r="Y244" s="61"/>
      <c r="Z244" s="61" t="s">
        <v>136</v>
      </c>
      <c r="AA244" s="52"/>
      <c r="AB244" s="52"/>
      <c r="AC244" s="62"/>
      <c r="AD244" s="62"/>
      <c r="AE244" s="62"/>
      <c r="AF244" s="80"/>
      <c r="AG244" s="52"/>
      <c r="AL244" s="61"/>
      <c r="AM244" s="80" t="str">
        <f>AA162</f>
        <v>PIS</v>
      </c>
      <c r="AN244" s="80">
        <v>10</v>
      </c>
      <c r="AO244" s="61"/>
    </row>
    <row r="245" spans="24:41" ht="20.100000000000001" customHeight="1" x14ac:dyDescent="0.25">
      <c r="X245" s="61"/>
      <c r="Y245" s="61"/>
      <c r="Z245" s="61" t="s">
        <v>137</v>
      </c>
      <c r="AA245" s="52"/>
      <c r="AB245" s="52"/>
      <c r="AC245" s="62"/>
      <c r="AD245" s="62"/>
      <c r="AE245" s="62"/>
      <c r="AF245" s="80"/>
      <c r="AG245" s="52"/>
      <c r="AL245" s="61"/>
      <c r="AM245" s="80" t="str">
        <f>AA168</f>
        <v>CAL-8N</v>
      </c>
      <c r="AN245" s="61"/>
      <c r="AO245" s="61"/>
    </row>
    <row r="246" spans="24:41" ht="20.100000000000001" customHeight="1" x14ac:dyDescent="0.25">
      <c r="X246" s="61"/>
      <c r="Y246" s="61"/>
      <c r="Z246" s="61" t="s">
        <v>138</v>
      </c>
      <c r="AA246" s="52"/>
      <c r="AB246" s="52"/>
      <c r="AC246" s="62"/>
      <c r="AD246" s="62"/>
      <c r="AE246" s="62"/>
      <c r="AF246" s="80"/>
      <c r="AG246" s="52"/>
      <c r="AL246" s="61"/>
      <c r="AM246" s="80" t="str">
        <f>AF168</f>
        <v>CAL-8A</v>
      </c>
      <c r="AN246" s="61"/>
      <c r="AO246" s="61"/>
    </row>
    <row r="247" spans="24:41" ht="20.100000000000001" customHeight="1" x14ac:dyDescent="0.25">
      <c r="X247" s="61"/>
      <c r="Y247" s="61"/>
      <c r="Z247" s="61" t="s">
        <v>105</v>
      </c>
      <c r="AA247" s="52"/>
      <c r="AB247" s="52"/>
      <c r="AC247" s="62"/>
      <c r="AD247" s="62"/>
      <c r="AE247" s="62"/>
      <c r="AF247" s="80"/>
      <c r="AG247" s="52"/>
      <c r="AL247" s="61"/>
      <c r="AM247" s="80" t="str">
        <f>AA170</f>
        <v>CSL-8N</v>
      </c>
      <c r="AN247" s="61"/>
      <c r="AO247" s="61"/>
    </row>
    <row r="248" spans="24:41" ht="20.100000000000001" customHeight="1" x14ac:dyDescent="0.25">
      <c r="X248" s="61"/>
      <c r="Y248" s="61"/>
      <c r="Z248" s="61" t="s">
        <v>139</v>
      </c>
      <c r="AA248" s="52"/>
      <c r="AB248" s="52"/>
      <c r="AC248" s="62"/>
      <c r="AD248" s="62"/>
      <c r="AE248" s="62"/>
      <c r="AF248" s="80"/>
      <c r="AG248" s="52"/>
      <c r="AL248" s="61"/>
      <c r="AM248" s="80" t="str">
        <f>AF170</f>
        <v>CSL-8A</v>
      </c>
      <c r="AN248" s="61"/>
      <c r="AO248" s="61"/>
    </row>
    <row r="249" spans="24:41" ht="20.100000000000001" customHeight="1" x14ac:dyDescent="0.25">
      <c r="X249" s="61"/>
      <c r="Y249" s="61"/>
      <c r="Z249" s="61" t="s">
        <v>140</v>
      </c>
      <c r="AA249" s="52"/>
      <c r="AB249" s="52"/>
      <c r="AC249" s="62"/>
      <c r="AD249" s="62"/>
      <c r="AE249" s="62"/>
      <c r="AF249" s="80"/>
      <c r="AG249" s="52"/>
      <c r="AL249" s="61"/>
      <c r="AM249" s="80" t="str">
        <f>AA172</f>
        <v>CSL-16N</v>
      </c>
      <c r="AN249" s="61"/>
      <c r="AO249" s="61"/>
    </row>
    <row r="250" spans="24:41" ht="20.100000000000001" customHeight="1" x14ac:dyDescent="0.25">
      <c r="X250" s="61"/>
      <c r="Y250" s="61"/>
      <c r="Z250" s="61" t="s">
        <v>141</v>
      </c>
      <c r="AA250" s="52"/>
      <c r="AB250" s="52"/>
      <c r="AC250" s="62"/>
      <c r="AD250" s="62"/>
      <c r="AE250" s="62"/>
      <c r="AF250" s="80"/>
      <c r="AG250" s="52"/>
      <c r="AL250" s="61"/>
      <c r="AM250" s="80" t="str">
        <f>AF172</f>
        <v>CSL-16A</v>
      </c>
      <c r="AN250" s="61"/>
      <c r="AO250" s="61"/>
    </row>
    <row r="251" spans="24:41" ht="20.100000000000001" customHeight="1" x14ac:dyDescent="0.25">
      <c r="X251" s="61"/>
      <c r="Y251" s="61"/>
      <c r="Z251" s="61" t="s">
        <v>142</v>
      </c>
      <c r="AA251" s="52"/>
      <c r="AB251" s="52"/>
      <c r="AC251" s="62"/>
      <c r="AD251" s="62"/>
      <c r="AE251" s="62"/>
      <c r="AF251" s="80"/>
      <c r="AG251" s="52"/>
      <c r="AL251" s="61"/>
      <c r="AM251" s="80" t="str">
        <f>AA180</f>
        <v>RP1Q</v>
      </c>
      <c r="AN251" s="61"/>
      <c r="AO251" s="61"/>
    </row>
    <row r="252" spans="24:41" ht="20.100000000000001" customHeight="1" x14ac:dyDescent="0.25">
      <c r="X252" s="61"/>
      <c r="Y252" s="61"/>
      <c r="Z252" s="61" t="s">
        <v>107</v>
      </c>
      <c r="AA252" s="52"/>
      <c r="AB252" s="52"/>
      <c r="AC252" s="62"/>
      <c r="AD252" s="62"/>
      <c r="AE252" s="62"/>
      <c r="AF252" s="80"/>
      <c r="AG252" s="52"/>
      <c r="AL252" s="61"/>
      <c r="AM252" s="80" t="str">
        <f>AA182</f>
        <v>GI</v>
      </c>
      <c r="AN252" s="61"/>
      <c r="AO252" s="61"/>
    </row>
    <row r="253" spans="24:41" ht="20.100000000000001" customHeight="1" x14ac:dyDescent="0.25">
      <c r="X253" s="61"/>
      <c r="Y253" s="61"/>
      <c r="Z253" s="61" t="s">
        <v>143</v>
      </c>
      <c r="AA253" s="52"/>
      <c r="AB253" s="52"/>
      <c r="AC253" s="62"/>
      <c r="AD253" s="62"/>
      <c r="AE253" s="62"/>
      <c r="AF253" s="80"/>
      <c r="AG253" s="52"/>
      <c r="AL253" s="61"/>
      <c r="AM253" s="61"/>
      <c r="AN253" s="61"/>
      <c r="AO253" s="61"/>
    </row>
    <row r="254" spans="24:41" ht="20.100000000000001" customHeight="1" x14ac:dyDescent="0.25">
      <c r="X254" s="61"/>
      <c r="Y254" s="61"/>
      <c r="Z254" s="61" t="s">
        <v>144</v>
      </c>
      <c r="AA254" s="80"/>
      <c r="AB254" s="80"/>
      <c r="AC254" s="62"/>
      <c r="AD254" s="62"/>
      <c r="AE254" s="62"/>
      <c r="AF254" s="80"/>
      <c r="AG254" s="80"/>
      <c r="AL254" s="61"/>
      <c r="AM254" s="61"/>
      <c r="AN254" s="61"/>
      <c r="AO254" s="61"/>
    </row>
    <row r="255" spans="24:41" ht="20.100000000000001" customHeight="1" x14ac:dyDescent="0.25">
      <c r="X255" s="61"/>
      <c r="Y255" s="61"/>
      <c r="Z255" s="61" t="s">
        <v>146</v>
      </c>
      <c r="AA255" s="80"/>
      <c r="AB255" s="80"/>
      <c r="AC255" s="62"/>
      <c r="AD255" s="62"/>
      <c r="AE255" s="62"/>
      <c r="AF255" s="80"/>
      <c r="AG255" s="80"/>
      <c r="AL255" s="61"/>
      <c r="AM255" s="61"/>
      <c r="AN255" s="61"/>
      <c r="AO255" s="61"/>
    </row>
    <row r="256" spans="24:41" ht="20.100000000000001" customHeight="1" x14ac:dyDescent="0.25">
      <c r="X256" s="61"/>
      <c r="Y256" s="61"/>
      <c r="Z256" s="61" t="s">
        <v>145</v>
      </c>
      <c r="AA256" s="80"/>
      <c r="AB256" s="80"/>
      <c r="AC256" s="62"/>
      <c r="AD256" s="62"/>
      <c r="AE256" s="62"/>
      <c r="AF256" s="80"/>
      <c r="AG256" s="80"/>
      <c r="AL256" s="61"/>
      <c r="AM256" s="61"/>
      <c r="AN256" s="61"/>
      <c r="AO256" s="61"/>
    </row>
    <row r="257" spans="24:41" ht="20.100000000000001" customHeight="1" x14ac:dyDescent="0.25">
      <c r="X257" s="61"/>
      <c r="Y257" s="61"/>
      <c r="Z257" s="61" t="s">
        <v>147</v>
      </c>
      <c r="AA257" s="80"/>
      <c r="AB257" s="80"/>
      <c r="AC257" s="62"/>
      <c r="AD257" s="62"/>
      <c r="AE257" s="62"/>
      <c r="AF257" s="80"/>
      <c r="AG257" s="80"/>
      <c r="AL257" s="61"/>
      <c r="AM257" s="61"/>
      <c r="AN257" s="61"/>
      <c r="AO257" s="61"/>
    </row>
    <row r="258" spans="24:41" ht="20.100000000000001" customHeight="1" x14ac:dyDescent="0.25">
      <c r="Y258" s="61"/>
      <c r="Z258" s="61" t="s">
        <v>148</v>
      </c>
      <c r="AA258" s="80"/>
      <c r="AB258" s="80"/>
      <c r="AC258" s="62"/>
      <c r="AD258" s="62"/>
      <c r="AE258" s="62"/>
      <c r="AF258" s="80"/>
      <c r="AG258" s="80"/>
    </row>
    <row r="259" spans="24:41" ht="20.100000000000001" customHeight="1" x14ac:dyDescent="0.25">
      <c r="Y259" s="60"/>
      <c r="Z259" s="60"/>
      <c r="AA259" s="60"/>
      <c r="AC259" s="59"/>
      <c r="AD259" s="59"/>
      <c r="AE259" s="59"/>
    </row>
    <row r="260" spans="24:41" ht="20.100000000000001" customHeight="1" x14ac:dyDescent="0.25">
      <c r="Y260" s="60"/>
      <c r="Z260" s="60"/>
      <c r="AA260" s="60"/>
      <c r="AC260" s="59"/>
      <c r="AD260" s="59"/>
      <c r="AE260" s="59"/>
    </row>
  </sheetData>
  <sheetProtection password="C7E7" sheet="1" objects="1" scenarios="1"/>
  <protectedRanges>
    <protectedRange sqref="E10 E12 T12 E14 T14 E16 Q16 C23 L23 C25 C27 C29 L25 L27 L29 C33 C35 C37 C39 O33 O35 O37 O39 E43 L43 S43 E45 L45 S45 G47 Q47 E51 T51 E53 R53 F57 L57 S57 F59 L59 S59 G61 O61 G63 N63 T63 G65 N65 T65 I67 T67 G69 L69 I75 N75 G79 E81 N81 N81 Q81 L88 N88 P88" name="Intervalo1"/>
  </protectedRanges>
  <mergeCells count="202">
    <mergeCell ref="B14:D14"/>
    <mergeCell ref="E14:Q14"/>
    <mergeCell ref="R14:S14"/>
    <mergeCell ref="T14:V14"/>
    <mergeCell ref="B16:D16"/>
    <mergeCell ref="E16:L16"/>
    <mergeCell ref="N16:P16"/>
    <mergeCell ref="Q16:V16"/>
    <mergeCell ref="B2:D6"/>
    <mergeCell ref="F2:V6"/>
    <mergeCell ref="B8:V8"/>
    <mergeCell ref="B10:D10"/>
    <mergeCell ref="E10:V10"/>
    <mergeCell ref="B12:D12"/>
    <mergeCell ref="E12:Q12"/>
    <mergeCell ref="R12:S12"/>
    <mergeCell ref="T12:V12"/>
    <mergeCell ref="C31:U31"/>
    <mergeCell ref="C32:U32"/>
    <mergeCell ref="D33:K33"/>
    <mergeCell ref="L33:N33"/>
    <mergeCell ref="O33:U33"/>
    <mergeCell ref="B18:V19"/>
    <mergeCell ref="C20:U20"/>
    <mergeCell ref="C21:U21"/>
    <mergeCell ref="C22:U22"/>
    <mergeCell ref="D39:K39"/>
    <mergeCell ref="L39:N39"/>
    <mergeCell ref="O39:U39"/>
    <mergeCell ref="C40:U40"/>
    <mergeCell ref="C41:U41"/>
    <mergeCell ref="C42:U42"/>
    <mergeCell ref="D35:K35"/>
    <mergeCell ref="L35:N35"/>
    <mergeCell ref="O35:U35"/>
    <mergeCell ref="D37:K37"/>
    <mergeCell ref="L37:N37"/>
    <mergeCell ref="O37:U37"/>
    <mergeCell ref="B45:D45"/>
    <mergeCell ref="E45:G45"/>
    <mergeCell ref="H45:K45"/>
    <mergeCell ref="L45:P45"/>
    <mergeCell ref="Q45:R45"/>
    <mergeCell ref="S45:U45"/>
    <mergeCell ref="B43:D43"/>
    <mergeCell ref="E43:G43"/>
    <mergeCell ref="H43:K43"/>
    <mergeCell ref="L43:P43"/>
    <mergeCell ref="Q43:R43"/>
    <mergeCell ref="S43:U43"/>
    <mergeCell ref="C53:D53"/>
    <mergeCell ref="E53:N53"/>
    <mergeCell ref="P53:Q53"/>
    <mergeCell ref="R53:U53"/>
    <mergeCell ref="D54:U54"/>
    <mergeCell ref="C55:U55"/>
    <mergeCell ref="B47:F47"/>
    <mergeCell ref="G47:J47"/>
    <mergeCell ref="K47:P47"/>
    <mergeCell ref="Q47:T47"/>
    <mergeCell ref="C49:U49"/>
    <mergeCell ref="C51:D51"/>
    <mergeCell ref="E51:Q51"/>
    <mergeCell ref="R51:S51"/>
    <mergeCell ref="T51:U51"/>
    <mergeCell ref="C73:U73"/>
    <mergeCell ref="C75:H75"/>
    <mergeCell ref="K75:L75"/>
    <mergeCell ref="N75:P75"/>
    <mergeCell ref="Q75:U75"/>
    <mergeCell ref="C77:U77"/>
    <mergeCell ref="C71:F71"/>
    <mergeCell ref="C65:F65"/>
    <mergeCell ref="B61:F61"/>
    <mergeCell ref="G61:J61"/>
    <mergeCell ref="K61:N61"/>
    <mergeCell ref="O61:R61"/>
    <mergeCell ref="C83:U83"/>
    <mergeCell ref="D85:I85"/>
    <mergeCell ref="N85:T85"/>
    <mergeCell ref="D86:I86"/>
    <mergeCell ref="N86:T86"/>
    <mergeCell ref="C88:K88"/>
    <mergeCell ref="P88:Q88"/>
    <mergeCell ref="C79:F79"/>
    <mergeCell ref="G79:U79"/>
    <mergeCell ref="C81:D81"/>
    <mergeCell ref="E81:M81"/>
    <mergeCell ref="N81:P81"/>
    <mergeCell ref="Q81:U81"/>
    <mergeCell ref="L99:P101"/>
    <mergeCell ref="Q99:V101"/>
    <mergeCell ref="D100:I100"/>
    <mergeCell ref="B101:K101"/>
    <mergeCell ref="L103:P105"/>
    <mergeCell ref="Q103:V105"/>
    <mergeCell ref="D104:I104"/>
    <mergeCell ref="B105:K105"/>
    <mergeCell ref="B91:V91"/>
    <mergeCell ref="B93:K93"/>
    <mergeCell ref="L93:P93"/>
    <mergeCell ref="Q93:V93"/>
    <mergeCell ref="L95:P97"/>
    <mergeCell ref="Q95:V97"/>
    <mergeCell ref="D96:I96"/>
    <mergeCell ref="B97:K97"/>
    <mergeCell ref="AF155:AG155"/>
    <mergeCell ref="AK155:AL155"/>
    <mergeCell ref="AA157:AB157"/>
    <mergeCell ref="AF157:AG157"/>
    <mergeCell ref="AK157:AL157"/>
    <mergeCell ref="L107:P109"/>
    <mergeCell ref="Q107:V109"/>
    <mergeCell ref="D108:I108"/>
    <mergeCell ref="B109:K109"/>
    <mergeCell ref="AA152:AL152"/>
    <mergeCell ref="AA154:AB154"/>
    <mergeCell ref="AF154:AG154"/>
    <mergeCell ref="AK154:AL154"/>
    <mergeCell ref="AF173:AG173"/>
    <mergeCell ref="AK173:AL173"/>
    <mergeCell ref="AA176:AL176"/>
    <mergeCell ref="AA178:AB178"/>
    <mergeCell ref="AF178:AG178"/>
    <mergeCell ref="AK178:AL178"/>
    <mergeCell ref="AA169:AB169"/>
    <mergeCell ref="AF169:AG169"/>
    <mergeCell ref="AK169:AL169"/>
    <mergeCell ref="AA171:AB171"/>
    <mergeCell ref="AF171:AG171"/>
    <mergeCell ref="AK171:AL171"/>
    <mergeCell ref="AF183:AG183"/>
    <mergeCell ref="AK183:AL183"/>
    <mergeCell ref="AA185:AB185"/>
    <mergeCell ref="AF185:AG185"/>
    <mergeCell ref="AK185:AL185"/>
    <mergeCell ref="AA179:AB179"/>
    <mergeCell ref="AF179:AG179"/>
    <mergeCell ref="AK179:AL179"/>
    <mergeCell ref="AA181:AB181"/>
    <mergeCell ref="AF181:AG181"/>
    <mergeCell ref="AK181:AL181"/>
    <mergeCell ref="M23:U23"/>
    <mergeCell ref="M25:U25"/>
    <mergeCell ref="M27:U27"/>
    <mergeCell ref="G63:H63"/>
    <mergeCell ref="B63:F63"/>
    <mergeCell ref="D23:K23"/>
    <mergeCell ref="D25:K25"/>
    <mergeCell ref="D27:K27"/>
    <mergeCell ref="AA183:AB183"/>
    <mergeCell ref="AA173:AB173"/>
    <mergeCell ref="AA164:AL164"/>
    <mergeCell ref="AA166:AB166"/>
    <mergeCell ref="AF166:AG166"/>
    <mergeCell ref="AK166:AL166"/>
    <mergeCell ref="AA167:AB167"/>
    <mergeCell ref="AF167:AG167"/>
    <mergeCell ref="AK167:AL167"/>
    <mergeCell ref="AA159:AB159"/>
    <mergeCell ref="AF159:AG159"/>
    <mergeCell ref="AK159:AL159"/>
    <mergeCell ref="AA161:AB161"/>
    <mergeCell ref="AF161:AG161"/>
    <mergeCell ref="AK161:AL161"/>
    <mergeCell ref="AA155:AB155"/>
    <mergeCell ref="Q71:S71"/>
    <mergeCell ref="N63:P63"/>
    <mergeCell ref="I63:M63"/>
    <mergeCell ref="I71:M71"/>
    <mergeCell ref="N71:P71"/>
    <mergeCell ref="G65:H65"/>
    <mergeCell ref="G71:H71"/>
    <mergeCell ref="T63:U63"/>
    <mergeCell ref="T65:U65"/>
    <mergeCell ref="T71:U71"/>
    <mergeCell ref="Q63:S63"/>
    <mergeCell ref="Q65:S65"/>
    <mergeCell ref="T67:U67"/>
    <mergeCell ref="L67:S67"/>
    <mergeCell ref="I67:K67"/>
    <mergeCell ref="D29:I29"/>
    <mergeCell ref="M29:T29"/>
    <mergeCell ref="C69:F69"/>
    <mergeCell ref="G69:H69"/>
    <mergeCell ref="I69:K69"/>
    <mergeCell ref="L69:U69"/>
    <mergeCell ref="I65:M65"/>
    <mergeCell ref="N65:P65"/>
    <mergeCell ref="B67:H67"/>
    <mergeCell ref="B59:E59"/>
    <mergeCell ref="F59:G59"/>
    <mergeCell ref="I59:K59"/>
    <mergeCell ref="L59:P59"/>
    <mergeCell ref="Q59:R59"/>
    <mergeCell ref="S59:U59"/>
    <mergeCell ref="B57:E57"/>
    <mergeCell ref="F57:G57"/>
    <mergeCell ref="H57:K57"/>
    <mergeCell ref="L57:P57"/>
    <mergeCell ref="Q57:R57"/>
    <mergeCell ref="S57:U57"/>
  </mergeCells>
  <conditionalFormatting sqref="Q75:U75">
    <cfRule type="containsText" dxfId="14" priority="23" operator="containsText" text="FALSO">
      <formula>NOT(ISERROR(SEARCH("FALSO",Q75)))</formula>
    </cfRule>
    <cfRule type="containsText" dxfId="13" priority="24" operator="containsText" text="PREENCHIMENTO INCORRETO">
      <formula>NOT(ISERROR(SEARCH("PREENCHIMENTO INCORRETO",Q75)))</formula>
    </cfRule>
    <cfRule type="containsText" dxfId="12" priority="25" operator="containsText" text="PREENCHIMENTO CORRETO">
      <formula>NOT(ISERROR(SEARCH("PREENCHIMENTO CORRETO",Q75)))</formula>
    </cfRule>
  </conditionalFormatting>
  <conditionalFormatting sqref="N71">
    <cfRule type="containsText" dxfId="11" priority="17" operator="containsText" text="INCORRETO">
      <formula>NOT(ISERROR(SEARCH("INCORRETO",N71)))</formula>
    </cfRule>
    <cfRule type="cellIs" dxfId="10" priority="21" operator="equal">
      <formula>0.8</formula>
    </cfRule>
    <cfRule type="cellIs" dxfId="9" priority="22" operator="lessThan">
      <formula>0.8</formula>
    </cfRule>
  </conditionalFormatting>
  <conditionalFormatting sqref="T71">
    <cfRule type="containsText" dxfId="8" priority="18" operator="containsText" text="INCORRETO">
      <formula>NOT(ISERROR(SEARCH("INCORRETO",T71)))</formula>
    </cfRule>
    <cfRule type="cellIs" dxfId="7" priority="19" operator="greaterThan">
      <formula>0.2</formula>
    </cfRule>
    <cfRule type="cellIs" dxfId="6" priority="20" operator="equal">
      <formula>0.2</formula>
    </cfRule>
  </conditionalFormatting>
  <conditionalFormatting sqref="C73:U73">
    <cfRule type="containsText" dxfId="5" priority="15" operator="containsText" text="PREENCHIMENTO INCORRETO - VERIFICAR ÁREAS">
      <formula>NOT(ISERROR(SEARCH("PREENCHIMENTO INCORRETO - VERIFICAR ÁREAS",C73)))</formula>
    </cfRule>
    <cfRule type="containsText" dxfId="4" priority="16" operator="containsText" text="PREENCHIMENTO CORRETO">
      <formula>NOT(ISERROR(SEARCH("PREENCHIMENTO CORRETO",C73)))</formula>
    </cfRule>
  </conditionalFormatting>
  <conditionalFormatting sqref="L29 C29">
    <cfRule type="expression" dxfId="3" priority="10">
      <formula>$L$27="X"</formula>
    </cfRule>
    <cfRule type="expression" dxfId="2" priority="11">
      <formula>$C$27="X"</formula>
    </cfRule>
  </conditionalFormatting>
  <conditionalFormatting sqref="T67 I67">
    <cfRule type="expression" dxfId="1" priority="6">
      <formula>$L$29="X"</formula>
    </cfRule>
    <cfRule type="expression" dxfId="0" priority="7">
      <formula>$C$29="X"</formula>
    </cfRule>
  </conditionalFormatting>
  <dataValidations count="15">
    <dataValidation type="list" allowBlank="1" showInputMessage="1" showErrorMessage="1" sqref="S59:U59">
      <formula1>$AE$234:$AE$237</formula1>
    </dataValidation>
    <dataValidation type="list" allowBlank="1" showInputMessage="1" showErrorMessage="1" sqref="F59:G59">
      <formula1>$AC$234:$AC$238</formula1>
    </dataValidation>
    <dataValidation type="list" allowBlank="1" showInputMessage="1" showErrorMessage="1" sqref="S57:U57">
      <formula1>$AB$234:$AB$240</formula1>
    </dataValidation>
    <dataValidation type="list" allowBlank="1" showInputMessage="1" showErrorMessage="1" sqref="L57:P57">
      <formula1>$AA$234:$AA$240</formula1>
    </dataValidation>
    <dataValidation type="list" allowBlank="1" showInputMessage="1" showErrorMessage="1" sqref="L59:P59">
      <formula1>$AD$234:$AD$238</formula1>
    </dataValidation>
    <dataValidation type="list" allowBlank="1" showInputMessage="1" showErrorMessage="1" sqref="G61:J61">
      <formula1>$AF$234:$AF$238</formula1>
    </dataValidation>
    <dataValidation type="list" allowBlank="1" showInputMessage="1" showErrorMessage="1" sqref="O61:R61">
      <formula1>$AG$234:$AG$236</formula1>
    </dataValidation>
    <dataValidation type="list" allowBlank="1" showInputMessage="1" showErrorMessage="1" sqref="L43:P43">
      <formula1>$Z$234:$Z$236</formula1>
    </dataValidation>
    <dataValidation type="list" allowBlank="1" showInputMessage="1" showErrorMessage="1" sqref="E45:G45">
      <formula1>$Y$234:$Y$238</formula1>
    </dataValidation>
    <dataValidation type="list" allowBlank="1" showInputMessage="1" showErrorMessage="1" sqref="O39:U39">
      <formula1>$Z$255:$Z$258</formula1>
    </dataValidation>
    <dataValidation type="list" allowBlank="1" showInputMessage="1" showErrorMessage="1" sqref="O37:U37">
      <formula1>$Z$253:$Z$254</formula1>
    </dataValidation>
    <dataValidation type="list" allowBlank="1" showInputMessage="1" showErrorMessage="1" sqref="O35:U35">
      <formula1>$Z$248:$Z$252</formula1>
    </dataValidation>
    <dataValidation type="list" allowBlank="1" showInputMessage="1" showErrorMessage="1" sqref="O33:U33">
      <formula1>$Z$243:$Z$247</formula1>
    </dataValidation>
    <dataValidation type="list" allowBlank="1" showInputMessage="1" showErrorMessage="1" sqref="F57:G57">
      <formula1>$AN$234:$AN$244</formula1>
    </dataValidation>
    <dataValidation type="list" allowBlank="1" showInputMessage="1" showErrorMessage="1" sqref="I75">
      <formula1>$AM$234:$AM$252</formula1>
    </dataValidation>
  </dataValidations>
  <printOptions horizontalCentered="1" verticalCentered="1"/>
  <pageMargins left="0" right="0" top="0" bottom="0" header="0" footer="0"/>
  <pageSetup paperSize="9" scale="5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FP-04 (3)</vt:lpstr>
      <vt:lpstr>'FP-04 (3)'!Area_de_impressao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Servidor</cp:lastModifiedBy>
  <cp:lastPrinted>2018-05-29T20:09:55Z</cp:lastPrinted>
  <dcterms:created xsi:type="dcterms:W3CDTF">2017-09-19T16:27:55Z</dcterms:created>
  <dcterms:modified xsi:type="dcterms:W3CDTF">2018-05-29T20:10:47Z</dcterms:modified>
</cp:coreProperties>
</file>